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ank\Documents\MF\Zlatka\veci do školy\Rekonštrukcie\2020_Informatika rekonštrukcia\VO podklady\"/>
    </mc:Choice>
  </mc:AlternateContent>
  <bookViews>
    <workbookView xWindow="0" yWindow="0" windowWidth="28800" windowHeight="12330" activeTab="1"/>
  </bookViews>
  <sheets>
    <sheet name="Krycí list rozpočtu" sheetId="3" r:id="rId1"/>
    <sheet name="Výkaz-výmer" sheetId="2" r:id="rId2"/>
  </sheets>
  <externalReferences>
    <externalReference r:id="rId3"/>
  </externalReferences>
  <definedNames>
    <definedName name="_xlnm._FilterDatabase" localSheetId="1" hidden="1">'Výkaz-výmer'!$C$134:$K$282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94" i="3" l="1"/>
  <c r="AY94" i="3"/>
  <c r="BC94" i="3"/>
  <c r="BD94" i="3"/>
  <c r="AT95" i="3"/>
  <c r="AU95" i="3"/>
  <c r="AU94" i="3" s="1"/>
  <c r="AV95" i="3"/>
  <c r="AW95" i="3"/>
  <c r="AX95" i="3"/>
  <c r="AY95" i="3"/>
  <c r="AZ95" i="3"/>
  <c r="AZ94" i="3" s="1"/>
  <c r="AV94" i="3" s="1"/>
  <c r="BA95" i="3"/>
  <c r="BA94" i="3" s="1"/>
  <c r="AW94" i="3" s="1"/>
  <c r="BB95" i="3"/>
  <c r="BB94" i="3" s="1"/>
  <c r="AX94" i="3" s="1"/>
  <c r="BC95" i="3"/>
  <c r="BD95" i="3"/>
  <c r="AT94" i="3" l="1"/>
  <c r="AG95" i="3"/>
  <c r="AN95" i="3" s="1"/>
  <c r="W33" i="3"/>
  <c r="W31" i="3"/>
  <c r="AK30" i="3"/>
  <c r="AM90" i="3"/>
  <c r="L90" i="3"/>
  <c r="AM89" i="3"/>
  <c r="L89" i="3"/>
  <c r="AM87" i="3"/>
  <c r="L85" i="3"/>
  <c r="L84" i="3"/>
  <c r="BK282" i="2"/>
  <c r="BI282" i="2"/>
  <c r="BH282" i="2"/>
  <c r="BG282" i="2"/>
  <c r="BE282" i="2"/>
  <c r="T282" i="2"/>
  <c r="R282" i="2"/>
  <c r="P282" i="2"/>
  <c r="J282" i="2"/>
  <c r="BF282" i="2" s="1"/>
  <c r="BK281" i="2"/>
  <c r="BI281" i="2"/>
  <c r="BH281" i="2"/>
  <c r="BG281" i="2"/>
  <c r="BE281" i="2"/>
  <c r="T281" i="2"/>
  <c r="R281" i="2"/>
  <c r="P281" i="2"/>
  <c r="J281" i="2"/>
  <c r="BF281" i="2" s="1"/>
  <c r="BK280" i="2"/>
  <c r="BI280" i="2"/>
  <c r="BH280" i="2"/>
  <c r="BG280" i="2"/>
  <c r="BF280" i="2"/>
  <c r="BE280" i="2"/>
  <c r="T280" i="2"/>
  <c r="R280" i="2"/>
  <c r="P280" i="2"/>
  <c r="J280" i="2"/>
  <c r="BK279" i="2"/>
  <c r="BK277" i="2" s="1"/>
  <c r="J277" i="2" s="1"/>
  <c r="J115" i="2" s="1"/>
  <c r="BI279" i="2"/>
  <c r="BH279" i="2"/>
  <c r="BG279" i="2"/>
  <c r="BE279" i="2"/>
  <c r="T279" i="2"/>
  <c r="R279" i="2"/>
  <c r="R277" i="2" s="1"/>
  <c r="P279" i="2"/>
  <c r="J279" i="2"/>
  <c r="BF279" i="2" s="1"/>
  <c r="BK278" i="2"/>
  <c r="BI278" i="2"/>
  <c r="BH278" i="2"/>
  <c r="BG278" i="2"/>
  <c r="BE278" i="2"/>
  <c r="T278" i="2"/>
  <c r="R278" i="2"/>
  <c r="P278" i="2"/>
  <c r="P277" i="2" s="1"/>
  <c r="J278" i="2"/>
  <c r="BF278" i="2" s="1"/>
  <c r="T277" i="2"/>
  <c r="BK276" i="2"/>
  <c r="BK275" i="2" s="1"/>
  <c r="J275" i="2" s="1"/>
  <c r="J114" i="2" s="1"/>
  <c r="BI276" i="2"/>
  <c r="BH276" i="2"/>
  <c r="BG276" i="2"/>
  <c r="BE276" i="2"/>
  <c r="T276" i="2"/>
  <c r="T275" i="2" s="1"/>
  <c r="R276" i="2"/>
  <c r="P276" i="2"/>
  <c r="P275" i="2" s="1"/>
  <c r="J276" i="2"/>
  <c r="BF276" i="2" s="1"/>
  <c r="R275" i="2"/>
  <c r="BK274" i="2"/>
  <c r="BI274" i="2"/>
  <c r="BH274" i="2"/>
  <c r="BG274" i="2"/>
  <c r="BE274" i="2"/>
  <c r="T274" i="2"/>
  <c r="R274" i="2"/>
  <c r="P274" i="2"/>
  <c r="J274" i="2"/>
  <c r="BF274" i="2" s="1"/>
  <c r="BK273" i="2"/>
  <c r="BI273" i="2"/>
  <c r="BH273" i="2"/>
  <c r="BG273" i="2"/>
  <c r="BF273" i="2"/>
  <c r="BE273" i="2"/>
  <c r="T273" i="2"/>
  <c r="R273" i="2"/>
  <c r="P273" i="2"/>
  <c r="J273" i="2"/>
  <c r="BK272" i="2"/>
  <c r="BI272" i="2"/>
  <c r="BH272" i="2"/>
  <c r="BG272" i="2"/>
  <c r="BE272" i="2"/>
  <c r="T272" i="2"/>
  <c r="R272" i="2"/>
  <c r="P272" i="2"/>
  <c r="J272" i="2"/>
  <c r="BF272" i="2" s="1"/>
  <c r="BK271" i="2"/>
  <c r="BI271" i="2"/>
  <c r="BH271" i="2"/>
  <c r="BG271" i="2"/>
  <c r="BE271" i="2"/>
  <c r="T271" i="2"/>
  <c r="R271" i="2"/>
  <c r="P271" i="2"/>
  <c r="J271" i="2"/>
  <c r="BF271" i="2" s="1"/>
  <c r="BK270" i="2"/>
  <c r="BI270" i="2"/>
  <c r="BH270" i="2"/>
  <c r="BG270" i="2"/>
  <c r="BF270" i="2"/>
  <c r="BE270" i="2"/>
  <c r="T270" i="2"/>
  <c r="R270" i="2"/>
  <c r="P270" i="2"/>
  <c r="J270" i="2"/>
  <c r="BK269" i="2"/>
  <c r="BI269" i="2"/>
  <c r="BH269" i="2"/>
  <c r="BG269" i="2"/>
  <c r="BE269" i="2"/>
  <c r="T269" i="2"/>
  <c r="R269" i="2"/>
  <c r="P269" i="2"/>
  <c r="J269" i="2"/>
  <c r="BF269" i="2" s="1"/>
  <c r="BK268" i="2"/>
  <c r="BI268" i="2"/>
  <c r="BH268" i="2"/>
  <c r="BG268" i="2"/>
  <c r="BE268" i="2"/>
  <c r="T268" i="2"/>
  <c r="R268" i="2"/>
  <c r="P268" i="2"/>
  <c r="J268" i="2"/>
  <c r="BF268" i="2" s="1"/>
  <c r="BK267" i="2"/>
  <c r="BI267" i="2"/>
  <c r="BH267" i="2"/>
  <c r="BG267" i="2"/>
  <c r="BF267" i="2"/>
  <c r="BE267" i="2"/>
  <c r="T267" i="2"/>
  <c r="R267" i="2"/>
  <c r="P267" i="2"/>
  <c r="J267" i="2"/>
  <c r="BK266" i="2"/>
  <c r="BI266" i="2"/>
  <c r="BH266" i="2"/>
  <c r="BG266" i="2"/>
  <c r="BE266" i="2"/>
  <c r="T266" i="2"/>
  <c r="R266" i="2"/>
  <c r="P266" i="2"/>
  <c r="J266" i="2"/>
  <c r="BF266" i="2" s="1"/>
  <c r="BK265" i="2"/>
  <c r="BI265" i="2"/>
  <c r="BH265" i="2"/>
  <c r="BG265" i="2"/>
  <c r="BE265" i="2"/>
  <c r="T265" i="2"/>
  <c r="R265" i="2"/>
  <c r="P265" i="2"/>
  <c r="J265" i="2"/>
  <c r="BF265" i="2" s="1"/>
  <c r="BK264" i="2"/>
  <c r="BI264" i="2"/>
  <c r="BH264" i="2"/>
  <c r="BG264" i="2"/>
  <c r="BF264" i="2"/>
  <c r="BE264" i="2"/>
  <c r="T264" i="2"/>
  <c r="R264" i="2"/>
  <c r="P264" i="2"/>
  <c r="J264" i="2"/>
  <c r="BK263" i="2"/>
  <c r="BI263" i="2"/>
  <c r="BH263" i="2"/>
  <c r="BG263" i="2"/>
  <c r="BE263" i="2"/>
  <c r="T263" i="2"/>
  <c r="R263" i="2"/>
  <c r="P263" i="2"/>
  <c r="J263" i="2"/>
  <c r="BF263" i="2" s="1"/>
  <c r="BK262" i="2"/>
  <c r="BI262" i="2"/>
  <c r="BH262" i="2"/>
  <c r="BG262" i="2"/>
  <c r="BE262" i="2"/>
  <c r="T262" i="2"/>
  <c r="R262" i="2"/>
  <c r="P262" i="2"/>
  <c r="J262" i="2"/>
  <c r="BF262" i="2" s="1"/>
  <c r="BK261" i="2"/>
  <c r="BI261" i="2"/>
  <c r="BH261" i="2"/>
  <c r="BG261" i="2"/>
  <c r="BF261" i="2"/>
  <c r="BE261" i="2"/>
  <c r="T261" i="2"/>
  <c r="R261" i="2"/>
  <c r="P261" i="2"/>
  <c r="J261" i="2"/>
  <c r="BK260" i="2"/>
  <c r="BI260" i="2"/>
  <c r="BH260" i="2"/>
  <c r="BG260" i="2"/>
  <c r="BE260" i="2"/>
  <c r="T260" i="2"/>
  <c r="R260" i="2"/>
  <c r="P260" i="2"/>
  <c r="J260" i="2"/>
  <c r="BF260" i="2" s="1"/>
  <c r="BK259" i="2"/>
  <c r="BI259" i="2"/>
  <c r="BH259" i="2"/>
  <c r="BG259" i="2"/>
  <c r="BE259" i="2"/>
  <c r="T259" i="2"/>
  <c r="R259" i="2"/>
  <c r="P259" i="2"/>
  <c r="J259" i="2"/>
  <c r="BF259" i="2" s="1"/>
  <c r="BK258" i="2"/>
  <c r="BI258" i="2"/>
  <c r="BH258" i="2"/>
  <c r="BG258" i="2"/>
  <c r="BE258" i="2"/>
  <c r="T258" i="2"/>
  <c r="R258" i="2"/>
  <c r="P258" i="2"/>
  <c r="J258" i="2"/>
  <c r="BF258" i="2" s="1"/>
  <c r="BK257" i="2"/>
  <c r="BI257" i="2"/>
  <c r="BH257" i="2"/>
  <c r="BG257" i="2"/>
  <c r="BE257" i="2"/>
  <c r="T257" i="2"/>
  <c r="R257" i="2"/>
  <c r="P257" i="2"/>
  <c r="J257" i="2"/>
  <c r="BF257" i="2" s="1"/>
  <c r="BK256" i="2"/>
  <c r="BI256" i="2"/>
  <c r="BH256" i="2"/>
  <c r="BG256" i="2"/>
  <c r="BE256" i="2"/>
  <c r="T256" i="2"/>
  <c r="R256" i="2"/>
  <c r="P256" i="2"/>
  <c r="J256" i="2"/>
  <c r="BF256" i="2" s="1"/>
  <c r="BK255" i="2"/>
  <c r="BI255" i="2"/>
  <c r="BH255" i="2"/>
  <c r="BG255" i="2"/>
  <c r="BE255" i="2"/>
  <c r="T255" i="2"/>
  <c r="R255" i="2"/>
  <c r="P255" i="2"/>
  <c r="J255" i="2"/>
  <c r="BF255" i="2" s="1"/>
  <c r="BK254" i="2"/>
  <c r="BI254" i="2"/>
  <c r="BH254" i="2"/>
  <c r="BG254" i="2"/>
  <c r="BF254" i="2"/>
  <c r="BE254" i="2"/>
  <c r="T254" i="2"/>
  <c r="R254" i="2"/>
  <c r="P254" i="2"/>
  <c r="J254" i="2"/>
  <c r="BK253" i="2"/>
  <c r="BI253" i="2"/>
  <c r="BH253" i="2"/>
  <c r="BG253" i="2"/>
  <c r="BE253" i="2"/>
  <c r="T253" i="2"/>
  <c r="R253" i="2"/>
  <c r="P253" i="2"/>
  <c r="J253" i="2"/>
  <c r="BF253" i="2" s="1"/>
  <c r="BK252" i="2"/>
  <c r="BI252" i="2"/>
  <c r="BH252" i="2"/>
  <c r="BG252" i="2"/>
  <c r="BF252" i="2"/>
  <c r="BE252" i="2"/>
  <c r="T252" i="2"/>
  <c r="R252" i="2"/>
  <c r="P252" i="2"/>
  <c r="J252" i="2"/>
  <c r="BK251" i="2"/>
  <c r="BI251" i="2"/>
  <c r="BH251" i="2"/>
  <c r="BG251" i="2"/>
  <c r="BF251" i="2"/>
  <c r="BE251" i="2"/>
  <c r="T251" i="2"/>
  <c r="R251" i="2"/>
  <c r="P251" i="2"/>
  <c r="J251" i="2"/>
  <c r="BK250" i="2"/>
  <c r="BI250" i="2"/>
  <c r="BH250" i="2"/>
  <c r="BG250" i="2"/>
  <c r="BE250" i="2"/>
  <c r="T250" i="2"/>
  <c r="R250" i="2"/>
  <c r="P250" i="2"/>
  <c r="J250" i="2"/>
  <c r="BF250" i="2" s="1"/>
  <c r="BK249" i="2"/>
  <c r="BI249" i="2"/>
  <c r="BH249" i="2"/>
  <c r="BG249" i="2"/>
  <c r="BF249" i="2"/>
  <c r="BE249" i="2"/>
  <c r="T249" i="2"/>
  <c r="R249" i="2"/>
  <c r="P249" i="2"/>
  <c r="J249" i="2"/>
  <c r="BK248" i="2"/>
  <c r="BI248" i="2"/>
  <c r="BH248" i="2"/>
  <c r="BG248" i="2"/>
  <c r="BF248" i="2"/>
  <c r="BE248" i="2"/>
  <c r="T248" i="2"/>
  <c r="R248" i="2"/>
  <c r="P248" i="2"/>
  <c r="J248" i="2"/>
  <c r="BK247" i="2"/>
  <c r="BI247" i="2"/>
  <c r="BH247" i="2"/>
  <c r="BG247" i="2"/>
  <c r="BE247" i="2"/>
  <c r="T247" i="2"/>
  <c r="R247" i="2"/>
  <c r="P247" i="2"/>
  <c r="J247" i="2"/>
  <c r="BF247" i="2" s="1"/>
  <c r="BK246" i="2"/>
  <c r="BI246" i="2"/>
  <c r="BH246" i="2"/>
  <c r="BG246" i="2"/>
  <c r="BF246" i="2"/>
  <c r="BE246" i="2"/>
  <c r="T246" i="2"/>
  <c r="R246" i="2"/>
  <c r="P246" i="2"/>
  <c r="J246" i="2"/>
  <c r="BK245" i="2"/>
  <c r="BI245" i="2"/>
  <c r="BH245" i="2"/>
  <c r="BG245" i="2"/>
  <c r="BF245" i="2"/>
  <c r="BE245" i="2"/>
  <c r="T245" i="2"/>
  <c r="R245" i="2"/>
  <c r="P245" i="2"/>
  <c r="J245" i="2"/>
  <c r="BK244" i="2"/>
  <c r="BI244" i="2"/>
  <c r="BH244" i="2"/>
  <c r="BG244" i="2"/>
  <c r="BE244" i="2"/>
  <c r="T244" i="2"/>
  <c r="R244" i="2"/>
  <c r="P244" i="2"/>
  <c r="J244" i="2"/>
  <c r="BF244" i="2" s="1"/>
  <c r="BK243" i="2"/>
  <c r="BI243" i="2"/>
  <c r="BH243" i="2"/>
  <c r="BG243" i="2"/>
  <c r="BE243" i="2"/>
  <c r="T243" i="2"/>
  <c r="R243" i="2"/>
  <c r="P243" i="2"/>
  <c r="J243" i="2"/>
  <c r="BF243" i="2" s="1"/>
  <c r="BK242" i="2"/>
  <c r="BI242" i="2"/>
  <c r="BH242" i="2"/>
  <c r="BG242" i="2"/>
  <c r="BF242" i="2"/>
  <c r="BE242" i="2"/>
  <c r="T242" i="2"/>
  <c r="R242" i="2"/>
  <c r="P242" i="2"/>
  <c r="J242" i="2"/>
  <c r="BK241" i="2"/>
  <c r="BI241" i="2"/>
  <c r="BH241" i="2"/>
  <c r="BG241" i="2"/>
  <c r="BE241" i="2"/>
  <c r="T241" i="2"/>
  <c r="R241" i="2"/>
  <c r="P241" i="2"/>
  <c r="J241" i="2"/>
  <c r="BF241" i="2" s="1"/>
  <c r="BK240" i="2"/>
  <c r="BI240" i="2"/>
  <c r="BH240" i="2"/>
  <c r="BG240" i="2"/>
  <c r="BE240" i="2"/>
  <c r="T240" i="2"/>
  <c r="R240" i="2"/>
  <c r="P240" i="2"/>
  <c r="J240" i="2"/>
  <c r="BF240" i="2" s="1"/>
  <c r="BK239" i="2"/>
  <c r="BI239" i="2"/>
  <c r="BH239" i="2"/>
  <c r="BG239" i="2"/>
  <c r="BF239" i="2"/>
  <c r="BE239" i="2"/>
  <c r="T239" i="2"/>
  <c r="R239" i="2"/>
  <c r="P239" i="2"/>
  <c r="J239" i="2"/>
  <c r="BK238" i="2"/>
  <c r="BI238" i="2"/>
  <c r="BH238" i="2"/>
  <c r="BG238" i="2"/>
  <c r="BE238" i="2"/>
  <c r="T238" i="2"/>
  <c r="R238" i="2"/>
  <c r="P238" i="2"/>
  <c r="J238" i="2"/>
  <c r="BF238" i="2" s="1"/>
  <c r="BK237" i="2"/>
  <c r="BI237" i="2"/>
  <c r="BH237" i="2"/>
  <c r="BG237" i="2"/>
  <c r="BE237" i="2"/>
  <c r="T237" i="2"/>
  <c r="R237" i="2"/>
  <c r="P237" i="2"/>
  <c r="J237" i="2"/>
  <c r="BF237" i="2" s="1"/>
  <c r="BK236" i="2"/>
  <c r="BI236" i="2"/>
  <c r="BH236" i="2"/>
  <c r="BG236" i="2"/>
  <c r="BF236" i="2"/>
  <c r="BE236" i="2"/>
  <c r="T236" i="2"/>
  <c r="R236" i="2"/>
  <c r="P236" i="2"/>
  <c r="J236" i="2"/>
  <c r="BK235" i="2"/>
  <c r="BI235" i="2"/>
  <c r="BH235" i="2"/>
  <c r="BG235" i="2"/>
  <c r="BE235" i="2"/>
  <c r="T235" i="2"/>
  <c r="R235" i="2"/>
  <c r="P235" i="2"/>
  <c r="J235" i="2"/>
  <c r="BF235" i="2" s="1"/>
  <c r="BK234" i="2"/>
  <c r="BI234" i="2"/>
  <c r="BH234" i="2"/>
  <c r="BG234" i="2"/>
  <c r="BE234" i="2"/>
  <c r="T234" i="2"/>
  <c r="R234" i="2"/>
  <c r="P234" i="2"/>
  <c r="J234" i="2"/>
  <c r="BF234" i="2" s="1"/>
  <c r="BK233" i="2"/>
  <c r="BI233" i="2"/>
  <c r="BH233" i="2"/>
  <c r="BG233" i="2"/>
  <c r="BF233" i="2"/>
  <c r="BE233" i="2"/>
  <c r="T233" i="2"/>
  <c r="R233" i="2"/>
  <c r="P233" i="2"/>
  <c r="J233" i="2"/>
  <c r="BK232" i="2"/>
  <c r="BI232" i="2"/>
  <c r="BH232" i="2"/>
  <c r="BG232" i="2"/>
  <c r="BE232" i="2"/>
  <c r="T232" i="2"/>
  <c r="R232" i="2"/>
  <c r="P232" i="2"/>
  <c r="J232" i="2"/>
  <c r="BF232" i="2" s="1"/>
  <c r="BK231" i="2"/>
  <c r="BI231" i="2"/>
  <c r="BH231" i="2"/>
  <c r="BG231" i="2"/>
  <c r="BE231" i="2"/>
  <c r="T231" i="2"/>
  <c r="R231" i="2"/>
  <c r="P231" i="2"/>
  <c r="J231" i="2"/>
  <c r="BF231" i="2" s="1"/>
  <c r="BK230" i="2"/>
  <c r="BI230" i="2"/>
  <c r="BH230" i="2"/>
  <c r="BG230" i="2"/>
  <c r="BF230" i="2"/>
  <c r="BE230" i="2"/>
  <c r="T230" i="2"/>
  <c r="R230" i="2"/>
  <c r="P230" i="2"/>
  <c r="J230" i="2"/>
  <c r="BK229" i="2"/>
  <c r="BI229" i="2"/>
  <c r="BH229" i="2"/>
  <c r="BG229" i="2"/>
  <c r="BE229" i="2"/>
  <c r="T229" i="2"/>
  <c r="R229" i="2"/>
  <c r="P229" i="2"/>
  <c r="J229" i="2"/>
  <c r="BF229" i="2" s="1"/>
  <c r="BK228" i="2"/>
  <c r="BI228" i="2"/>
  <c r="BH228" i="2"/>
  <c r="BG228" i="2"/>
  <c r="BE228" i="2"/>
  <c r="T228" i="2"/>
  <c r="R228" i="2"/>
  <c r="P228" i="2"/>
  <c r="J228" i="2"/>
  <c r="BF228" i="2" s="1"/>
  <c r="BK227" i="2"/>
  <c r="BI227" i="2"/>
  <c r="BH227" i="2"/>
  <c r="BG227" i="2"/>
  <c r="BF227" i="2"/>
  <c r="BE227" i="2"/>
  <c r="T227" i="2"/>
  <c r="R227" i="2"/>
  <c r="P227" i="2"/>
  <c r="J227" i="2"/>
  <c r="BK226" i="2"/>
  <c r="BI226" i="2"/>
  <c r="BH226" i="2"/>
  <c r="BG226" i="2"/>
  <c r="BE226" i="2"/>
  <c r="T226" i="2"/>
  <c r="R226" i="2"/>
  <c r="P226" i="2"/>
  <c r="J226" i="2"/>
  <c r="BF226" i="2" s="1"/>
  <c r="BK225" i="2"/>
  <c r="BI225" i="2"/>
  <c r="BH225" i="2"/>
  <c r="BG225" i="2"/>
  <c r="BE225" i="2"/>
  <c r="T225" i="2"/>
  <c r="R225" i="2"/>
  <c r="P225" i="2"/>
  <c r="J225" i="2"/>
  <c r="BF225" i="2" s="1"/>
  <c r="BK224" i="2"/>
  <c r="BI224" i="2"/>
  <c r="BH224" i="2"/>
  <c r="BG224" i="2"/>
  <c r="BF224" i="2"/>
  <c r="BE224" i="2"/>
  <c r="T224" i="2"/>
  <c r="R224" i="2"/>
  <c r="P224" i="2"/>
  <c r="J224" i="2"/>
  <c r="BK223" i="2"/>
  <c r="BI223" i="2"/>
  <c r="BH223" i="2"/>
  <c r="BG223" i="2"/>
  <c r="BE223" i="2"/>
  <c r="T223" i="2"/>
  <c r="R223" i="2"/>
  <c r="P223" i="2"/>
  <c r="J223" i="2"/>
  <c r="BF223" i="2" s="1"/>
  <c r="BK222" i="2"/>
  <c r="BI222" i="2"/>
  <c r="BH222" i="2"/>
  <c r="BG222" i="2"/>
  <c r="BE222" i="2"/>
  <c r="T222" i="2"/>
  <c r="R222" i="2"/>
  <c r="P222" i="2"/>
  <c r="J222" i="2"/>
  <c r="BF222" i="2" s="1"/>
  <c r="BK221" i="2"/>
  <c r="BI221" i="2"/>
  <c r="BH221" i="2"/>
  <c r="BG221" i="2"/>
  <c r="BF221" i="2"/>
  <c r="BE221" i="2"/>
  <c r="T221" i="2"/>
  <c r="R221" i="2"/>
  <c r="P221" i="2"/>
  <c r="J221" i="2"/>
  <c r="BK220" i="2"/>
  <c r="BI220" i="2"/>
  <c r="BH220" i="2"/>
  <c r="BG220" i="2"/>
  <c r="BE220" i="2"/>
  <c r="T220" i="2"/>
  <c r="R220" i="2"/>
  <c r="P220" i="2"/>
  <c r="J220" i="2"/>
  <c r="BF220" i="2" s="1"/>
  <c r="BK219" i="2"/>
  <c r="BI219" i="2"/>
  <c r="BH219" i="2"/>
  <c r="BG219" i="2"/>
  <c r="BE219" i="2"/>
  <c r="T219" i="2"/>
  <c r="R219" i="2"/>
  <c r="P219" i="2"/>
  <c r="J219" i="2"/>
  <c r="BF219" i="2" s="1"/>
  <c r="BK218" i="2"/>
  <c r="BI218" i="2"/>
  <c r="BH218" i="2"/>
  <c r="BG218" i="2"/>
  <c r="BF218" i="2"/>
  <c r="BE218" i="2"/>
  <c r="T218" i="2"/>
  <c r="R218" i="2"/>
  <c r="P218" i="2"/>
  <c r="J218" i="2"/>
  <c r="BK217" i="2"/>
  <c r="BI217" i="2"/>
  <c r="BH217" i="2"/>
  <c r="BG217" i="2"/>
  <c r="BE217" i="2"/>
  <c r="T217" i="2"/>
  <c r="R217" i="2"/>
  <c r="P217" i="2"/>
  <c r="J217" i="2"/>
  <c r="BF217" i="2" s="1"/>
  <c r="BK216" i="2"/>
  <c r="BI216" i="2"/>
  <c r="BH216" i="2"/>
  <c r="BG216" i="2"/>
  <c r="BE216" i="2"/>
  <c r="T216" i="2"/>
  <c r="R216" i="2"/>
  <c r="P216" i="2"/>
  <c r="J216" i="2"/>
  <c r="BF216" i="2" s="1"/>
  <c r="BK215" i="2"/>
  <c r="BI215" i="2"/>
  <c r="BH215" i="2"/>
  <c r="BG215" i="2"/>
  <c r="BF215" i="2"/>
  <c r="BE215" i="2"/>
  <c r="T215" i="2"/>
  <c r="R215" i="2"/>
  <c r="P215" i="2"/>
  <c r="J215" i="2"/>
  <c r="BK214" i="2"/>
  <c r="BI214" i="2"/>
  <c r="BH214" i="2"/>
  <c r="BG214" i="2"/>
  <c r="BE214" i="2"/>
  <c r="T214" i="2"/>
  <c r="R214" i="2"/>
  <c r="P214" i="2"/>
  <c r="J214" i="2"/>
  <c r="BF214" i="2" s="1"/>
  <c r="BK213" i="2"/>
  <c r="BI213" i="2"/>
  <c r="BH213" i="2"/>
  <c r="BG213" i="2"/>
  <c r="BE213" i="2"/>
  <c r="T213" i="2"/>
  <c r="R213" i="2"/>
  <c r="P213" i="2"/>
  <c r="J213" i="2"/>
  <c r="BF213" i="2" s="1"/>
  <c r="BK212" i="2"/>
  <c r="BI212" i="2"/>
  <c r="BH212" i="2"/>
  <c r="BG212" i="2"/>
  <c r="BF212" i="2"/>
  <c r="BE212" i="2"/>
  <c r="T212" i="2"/>
  <c r="R212" i="2"/>
  <c r="R209" i="2" s="1"/>
  <c r="R208" i="2" s="1"/>
  <c r="P212" i="2"/>
  <c r="J212" i="2"/>
  <c r="BK211" i="2"/>
  <c r="BI211" i="2"/>
  <c r="BH211" i="2"/>
  <c r="BG211" i="2"/>
  <c r="BE211" i="2"/>
  <c r="T211" i="2"/>
  <c r="R211" i="2"/>
  <c r="P211" i="2"/>
  <c r="J211" i="2"/>
  <c r="BF211" i="2" s="1"/>
  <c r="BK210" i="2"/>
  <c r="BI210" i="2"/>
  <c r="BH210" i="2"/>
  <c r="BG210" i="2"/>
  <c r="BE210" i="2"/>
  <c r="T210" i="2"/>
  <c r="R210" i="2"/>
  <c r="P210" i="2"/>
  <c r="P209" i="2" s="1"/>
  <c r="P208" i="2" s="1"/>
  <c r="J210" i="2"/>
  <c r="BF210" i="2" s="1"/>
  <c r="BK209" i="2"/>
  <c r="J209" i="2" s="1"/>
  <c r="J113" i="2" s="1"/>
  <c r="T209" i="2"/>
  <c r="T208" i="2" s="1"/>
  <c r="BK207" i="2"/>
  <c r="BI207" i="2"/>
  <c r="BH207" i="2"/>
  <c r="BG207" i="2"/>
  <c r="BE207" i="2"/>
  <c r="T207" i="2"/>
  <c r="R207" i="2"/>
  <c r="P207" i="2"/>
  <c r="J207" i="2"/>
  <c r="BF207" i="2" s="1"/>
  <c r="BK206" i="2"/>
  <c r="BI206" i="2"/>
  <c r="BH206" i="2"/>
  <c r="BG206" i="2"/>
  <c r="BF206" i="2"/>
  <c r="BE206" i="2"/>
  <c r="T206" i="2"/>
  <c r="R206" i="2"/>
  <c r="P206" i="2"/>
  <c r="J206" i="2"/>
  <c r="BK205" i="2"/>
  <c r="BI205" i="2"/>
  <c r="BH205" i="2"/>
  <c r="BG205" i="2"/>
  <c r="BF205" i="2"/>
  <c r="BE205" i="2"/>
  <c r="T205" i="2"/>
  <c r="R205" i="2"/>
  <c r="R203" i="2" s="1"/>
  <c r="P205" i="2"/>
  <c r="J205" i="2"/>
  <c r="BK204" i="2"/>
  <c r="BK203" i="2" s="1"/>
  <c r="J203" i="2" s="1"/>
  <c r="J111" i="2" s="1"/>
  <c r="BI204" i="2"/>
  <c r="BH204" i="2"/>
  <c r="BG204" i="2"/>
  <c r="BE204" i="2"/>
  <c r="T204" i="2"/>
  <c r="T203" i="2" s="1"/>
  <c r="R204" i="2"/>
  <c r="P204" i="2"/>
  <c r="P203" i="2" s="1"/>
  <c r="J204" i="2"/>
  <c r="BF204" i="2" s="1"/>
  <c r="BK202" i="2"/>
  <c r="BK201" i="2" s="1"/>
  <c r="J201" i="2" s="1"/>
  <c r="J110" i="2" s="1"/>
  <c r="BI202" i="2"/>
  <c r="BH202" i="2"/>
  <c r="BG202" i="2"/>
  <c r="BE202" i="2"/>
  <c r="T202" i="2"/>
  <c r="T201" i="2" s="1"/>
  <c r="R202" i="2"/>
  <c r="P202" i="2"/>
  <c r="J202" i="2"/>
  <c r="BF202" i="2" s="1"/>
  <c r="R201" i="2"/>
  <c r="P201" i="2"/>
  <c r="BK200" i="2"/>
  <c r="BI200" i="2"/>
  <c r="BH200" i="2"/>
  <c r="BG200" i="2"/>
  <c r="BE200" i="2"/>
  <c r="T200" i="2"/>
  <c r="R200" i="2"/>
  <c r="P200" i="2"/>
  <c r="J200" i="2"/>
  <c r="BF200" i="2" s="1"/>
  <c r="BK198" i="2"/>
  <c r="BI198" i="2"/>
  <c r="BH198" i="2"/>
  <c r="BG198" i="2"/>
  <c r="BF198" i="2"/>
  <c r="BE198" i="2"/>
  <c r="T198" i="2"/>
  <c r="R198" i="2"/>
  <c r="P198" i="2"/>
  <c r="J198" i="2"/>
  <c r="BK197" i="2"/>
  <c r="BI197" i="2"/>
  <c r="BH197" i="2"/>
  <c r="BG197" i="2"/>
  <c r="BF197" i="2"/>
  <c r="BE197" i="2"/>
  <c r="T197" i="2"/>
  <c r="T196" i="2" s="1"/>
  <c r="R197" i="2"/>
  <c r="R196" i="2" s="1"/>
  <c r="P197" i="2"/>
  <c r="J197" i="2"/>
  <c r="BK196" i="2"/>
  <c r="J196" i="2" s="1"/>
  <c r="J109" i="2" s="1"/>
  <c r="P196" i="2"/>
  <c r="BK195" i="2"/>
  <c r="BI195" i="2"/>
  <c r="BH195" i="2"/>
  <c r="BG195" i="2"/>
  <c r="BF195" i="2"/>
  <c r="BE195" i="2"/>
  <c r="T195" i="2"/>
  <c r="R195" i="2"/>
  <c r="P195" i="2"/>
  <c r="J195" i="2"/>
  <c r="BK193" i="2"/>
  <c r="BI193" i="2"/>
  <c r="BH193" i="2"/>
  <c r="BG193" i="2"/>
  <c r="BE193" i="2"/>
  <c r="T193" i="2"/>
  <c r="R193" i="2"/>
  <c r="P193" i="2"/>
  <c r="J193" i="2"/>
  <c r="BF193" i="2" s="1"/>
  <c r="BK192" i="2"/>
  <c r="BI192" i="2"/>
  <c r="BH192" i="2"/>
  <c r="BG192" i="2"/>
  <c r="BF192" i="2"/>
  <c r="BE192" i="2"/>
  <c r="T192" i="2"/>
  <c r="R192" i="2"/>
  <c r="P192" i="2"/>
  <c r="J192" i="2"/>
  <c r="BK190" i="2"/>
  <c r="BI190" i="2"/>
  <c r="BH190" i="2"/>
  <c r="BG190" i="2"/>
  <c r="BF190" i="2"/>
  <c r="BE190" i="2"/>
  <c r="T190" i="2"/>
  <c r="R190" i="2"/>
  <c r="P190" i="2"/>
  <c r="J190" i="2"/>
  <c r="BK189" i="2"/>
  <c r="BI189" i="2"/>
  <c r="BH189" i="2"/>
  <c r="BG189" i="2"/>
  <c r="BF189" i="2"/>
  <c r="BE189" i="2"/>
  <c r="T189" i="2"/>
  <c r="R189" i="2"/>
  <c r="P189" i="2"/>
  <c r="J189" i="2"/>
  <c r="BK187" i="2"/>
  <c r="BI187" i="2"/>
  <c r="BH187" i="2"/>
  <c r="BG187" i="2"/>
  <c r="BF187" i="2"/>
  <c r="BE187" i="2"/>
  <c r="T187" i="2"/>
  <c r="R187" i="2"/>
  <c r="P187" i="2"/>
  <c r="J187" i="2"/>
  <c r="BK186" i="2"/>
  <c r="BI186" i="2"/>
  <c r="BH186" i="2"/>
  <c r="BG186" i="2"/>
  <c r="BF186" i="2"/>
  <c r="BE186" i="2"/>
  <c r="T186" i="2"/>
  <c r="T185" i="2" s="1"/>
  <c r="R186" i="2"/>
  <c r="P186" i="2"/>
  <c r="P185" i="2" s="1"/>
  <c r="J186" i="2"/>
  <c r="BK185" i="2"/>
  <c r="J185" i="2" s="1"/>
  <c r="J108" i="2" s="1"/>
  <c r="R185" i="2"/>
  <c r="BK184" i="2"/>
  <c r="BI184" i="2"/>
  <c r="BH184" i="2"/>
  <c r="BG184" i="2"/>
  <c r="BE184" i="2"/>
  <c r="T184" i="2"/>
  <c r="R184" i="2"/>
  <c r="P184" i="2"/>
  <c r="J184" i="2"/>
  <c r="BF184" i="2" s="1"/>
  <c r="BK183" i="2"/>
  <c r="BI183" i="2"/>
  <c r="BH183" i="2"/>
  <c r="BG183" i="2"/>
  <c r="BE183" i="2"/>
  <c r="T183" i="2"/>
  <c r="R183" i="2"/>
  <c r="R182" i="2" s="1"/>
  <c r="P183" i="2"/>
  <c r="J183" i="2"/>
  <c r="BF183" i="2" s="1"/>
  <c r="BK182" i="2"/>
  <c r="J182" i="2" s="1"/>
  <c r="J107" i="2" s="1"/>
  <c r="T182" i="2"/>
  <c r="P182" i="2"/>
  <c r="BK181" i="2"/>
  <c r="BK179" i="2" s="1"/>
  <c r="J179" i="2" s="1"/>
  <c r="J106" i="2" s="1"/>
  <c r="BI181" i="2"/>
  <c r="BH181" i="2"/>
  <c r="BG181" i="2"/>
  <c r="BF181" i="2"/>
  <c r="BE181" i="2"/>
  <c r="T181" i="2"/>
  <c r="R181" i="2"/>
  <c r="P181" i="2"/>
  <c r="J181" i="2"/>
  <c r="BK180" i="2"/>
  <c r="BI180" i="2"/>
  <c r="BH180" i="2"/>
  <c r="BG180" i="2"/>
  <c r="BF180" i="2"/>
  <c r="BE180" i="2"/>
  <c r="T180" i="2"/>
  <c r="T179" i="2" s="1"/>
  <c r="R180" i="2"/>
  <c r="P180" i="2"/>
  <c r="P179" i="2" s="1"/>
  <c r="J180" i="2"/>
  <c r="R179" i="2"/>
  <c r="BK178" i="2"/>
  <c r="BI178" i="2"/>
  <c r="BH178" i="2"/>
  <c r="BG178" i="2"/>
  <c r="BE178" i="2"/>
  <c r="T178" i="2"/>
  <c r="R178" i="2"/>
  <c r="P178" i="2"/>
  <c r="J178" i="2"/>
  <c r="BF178" i="2" s="1"/>
  <c r="BK177" i="2"/>
  <c r="BI177" i="2"/>
  <c r="BH177" i="2"/>
  <c r="BG177" i="2"/>
  <c r="BE177" i="2"/>
  <c r="T177" i="2"/>
  <c r="R177" i="2"/>
  <c r="P177" i="2"/>
  <c r="J177" i="2"/>
  <c r="BF177" i="2" s="1"/>
  <c r="BK176" i="2"/>
  <c r="BI176" i="2"/>
  <c r="BH176" i="2"/>
  <c r="BG176" i="2"/>
  <c r="BE176" i="2"/>
  <c r="T176" i="2"/>
  <c r="R176" i="2"/>
  <c r="P176" i="2"/>
  <c r="J176" i="2"/>
  <c r="BF176" i="2" s="1"/>
  <c r="BK175" i="2"/>
  <c r="BI175" i="2"/>
  <c r="BH175" i="2"/>
  <c r="BG175" i="2"/>
  <c r="BE175" i="2"/>
  <c r="T175" i="2"/>
  <c r="R175" i="2"/>
  <c r="P175" i="2"/>
  <c r="J175" i="2"/>
  <c r="BF175" i="2" s="1"/>
  <c r="BK174" i="2"/>
  <c r="BI174" i="2"/>
  <c r="BH174" i="2"/>
  <c r="BG174" i="2"/>
  <c r="BE174" i="2"/>
  <c r="T174" i="2"/>
  <c r="R174" i="2"/>
  <c r="P174" i="2"/>
  <c r="J174" i="2"/>
  <c r="BF174" i="2" s="1"/>
  <c r="BK173" i="2"/>
  <c r="BI173" i="2"/>
  <c r="BH173" i="2"/>
  <c r="BG173" i="2"/>
  <c r="BE173" i="2"/>
  <c r="T173" i="2"/>
  <c r="R173" i="2"/>
  <c r="P173" i="2"/>
  <c r="J173" i="2"/>
  <c r="BF173" i="2" s="1"/>
  <c r="BK172" i="2"/>
  <c r="BI172" i="2"/>
  <c r="BH172" i="2"/>
  <c r="BG172" i="2"/>
  <c r="BE172" i="2"/>
  <c r="T172" i="2"/>
  <c r="R172" i="2"/>
  <c r="R171" i="2" s="1"/>
  <c r="P172" i="2"/>
  <c r="P171" i="2" s="1"/>
  <c r="J172" i="2"/>
  <c r="BF172" i="2" s="1"/>
  <c r="BK171" i="2"/>
  <c r="T171" i="2"/>
  <c r="J171" i="2"/>
  <c r="BK170" i="2"/>
  <c r="BI170" i="2"/>
  <c r="BH170" i="2"/>
  <c r="BG170" i="2"/>
  <c r="BF170" i="2"/>
  <c r="BE170" i="2"/>
  <c r="T170" i="2"/>
  <c r="R170" i="2"/>
  <c r="P170" i="2"/>
  <c r="J170" i="2"/>
  <c r="BK169" i="2"/>
  <c r="BI169" i="2"/>
  <c r="BH169" i="2"/>
  <c r="BG169" i="2"/>
  <c r="BF169" i="2"/>
  <c r="BE169" i="2"/>
  <c r="T169" i="2"/>
  <c r="R169" i="2"/>
  <c r="P169" i="2"/>
  <c r="J169" i="2"/>
  <c r="BK168" i="2"/>
  <c r="BI168" i="2"/>
  <c r="BH168" i="2"/>
  <c r="BG168" i="2"/>
  <c r="BE168" i="2"/>
  <c r="T168" i="2"/>
  <c r="R168" i="2"/>
  <c r="P168" i="2"/>
  <c r="J168" i="2"/>
  <c r="BF168" i="2" s="1"/>
  <c r="BK167" i="2"/>
  <c r="BI167" i="2"/>
  <c r="BH167" i="2"/>
  <c r="BG167" i="2"/>
  <c r="BF167" i="2"/>
  <c r="BE167" i="2"/>
  <c r="T167" i="2"/>
  <c r="R167" i="2"/>
  <c r="P167" i="2"/>
  <c r="J167" i="2"/>
  <c r="BK166" i="2"/>
  <c r="BI166" i="2"/>
  <c r="BH166" i="2"/>
  <c r="BG166" i="2"/>
  <c r="BF166" i="2"/>
  <c r="BE166" i="2"/>
  <c r="T166" i="2"/>
  <c r="R166" i="2"/>
  <c r="P166" i="2"/>
  <c r="J166" i="2"/>
  <c r="BK165" i="2"/>
  <c r="BK163" i="2" s="1"/>
  <c r="J163" i="2" s="1"/>
  <c r="J104" i="2" s="1"/>
  <c r="BI165" i="2"/>
  <c r="BH165" i="2"/>
  <c r="BG165" i="2"/>
  <c r="BE165" i="2"/>
  <c r="T165" i="2"/>
  <c r="T163" i="2" s="1"/>
  <c r="R165" i="2"/>
  <c r="P165" i="2"/>
  <c r="J165" i="2"/>
  <c r="BF165" i="2" s="1"/>
  <c r="BK164" i="2"/>
  <c r="BI164" i="2"/>
  <c r="BH164" i="2"/>
  <c r="BG164" i="2"/>
  <c r="BF164" i="2"/>
  <c r="BE164" i="2"/>
  <c r="T164" i="2"/>
  <c r="R164" i="2"/>
  <c r="P164" i="2"/>
  <c r="P163" i="2" s="1"/>
  <c r="J164" i="2"/>
  <c r="R163" i="2"/>
  <c r="BK162" i="2"/>
  <c r="BI162" i="2"/>
  <c r="BH162" i="2"/>
  <c r="BG162" i="2"/>
  <c r="BE162" i="2"/>
  <c r="T162" i="2"/>
  <c r="R162" i="2"/>
  <c r="P162" i="2"/>
  <c r="J162" i="2"/>
  <c r="BF162" i="2" s="1"/>
  <c r="BK161" i="2"/>
  <c r="BI161" i="2"/>
  <c r="BH161" i="2"/>
  <c r="BG161" i="2"/>
  <c r="BF161" i="2"/>
  <c r="BE161" i="2"/>
  <c r="T161" i="2"/>
  <c r="R161" i="2"/>
  <c r="R159" i="2" s="1"/>
  <c r="R158" i="2" s="1"/>
  <c r="P161" i="2"/>
  <c r="J161" i="2"/>
  <c r="BK160" i="2"/>
  <c r="BK159" i="2" s="1"/>
  <c r="BI160" i="2"/>
  <c r="BH160" i="2"/>
  <c r="BG160" i="2"/>
  <c r="BE160" i="2"/>
  <c r="T160" i="2"/>
  <c r="R160" i="2"/>
  <c r="P160" i="2"/>
  <c r="J160" i="2"/>
  <c r="BF160" i="2" s="1"/>
  <c r="T159" i="2"/>
  <c r="T158" i="2" s="1"/>
  <c r="P159" i="2"/>
  <c r="BK157" i="2"/>
  <c r="BI157" i="2"/>
  <c r="BH157" i="2"/>
  <c r="BG157" i="2"/>
  <c r="BE157" i="2"/>
  <c r="T157" i="2"/>
  <c r="R157" i="2"/>
  <c r="R156" i="2" s="1"/>
  <c r="P157" i="2"/>
  <c r="J157" i="2"/>
  <c r="BF157" i="2" s="1"/>
  <c r="BK156" i="2"/>
  <c r="J156" i="2" s="1"/>
  <c r="J101" i="2" s="1"/>
  <c r="T156" i="2"/>
  <c r="P156" i="2"/>
  <c r="BK155" i="2"/>
  <c r="BI155" i="2"/>
  <c r="BH155" i="2"/>
  <c r="BG155" i="2"/>
  <c r="BF155" i="2"/>
  <c r="BE155" i="2"/>
  <c r="T155" i="2"/>
  <c r="R155" i="2"/>
  <c r="P155" i="2"/>
  <c r="J155" i="2"/>
  <c r="BK154" i="2"/>
  <c r="BI154" i="2"/>
  <c r="BH154" i="2"/>
  <c r="BG154" i="2"/>
  <c r="BE154" i="2"/>
  <c r="T154" i="2"/>
  <c r="R154" i="2"/>
  <c r="P154" i="2"/>
  <c r="J154" i="2"/>
  <c r="BF154" i="2" s="1"/>
  <c r="BK153" i="2"/>
  <c r="BI153" i="2"/>
  <c r="BH153" i="2"/>
  <c r="BG153" i="2"/>
  <c r="BF153" i="2"/>
  <c r="BE153" i="2"/>
  <c r="T153" i="2"/>
  <c r="R153" i="2"/>
  <c r="P153" i="2"/>
  <c r="J153" i="2"/>
  <c r="BK152" i="2"/>
  <c r="BI152" i="2"/>
  <c r="BH152" i="2"/>
  <c r="BG152" i="2"/>
  <c r="BF152" i="2"/>
  <c r="BE152" i="2"/>
  <c r="T152" i="2"/>
  <c r="R152" i="2"/>
  <c r="P152" i="2"/>
  <c r="J152" i="2"/>
  <c r="BK151" i="2"/>
  <c r="BI151" i="2"/>
  <c r="BH151" i="2"/>
  <c r="BG151" i="2"/>
  <c r="BE151" i="2"/>
  <c r="T151" i="2"/>
  <c r="R151" i="2"/>
  <c r="P151" i="2"/>
  <c r="J151" i="2"/>
  <c r="BF151" i="2" s="1"/>
  <c r="BK150" i="2"/>
  <c r="BI150" i="2"/>
  <c r="BH150" i="2"/>
  <c r="BG150" i="2"/>
  <c r="BF150" i="2"/>
  <c r="BE150" i="2"/>
  <c r="T150" i="2"/>
  <c r="R150" i="2"/>
  <c r="P150" i="2"/>
  <c r="J150" i="2"/>
  <c r="BK149" i="2"/>
  <c r="BI149" i="2"/>
  <c r="BH149" i="2"/>
  <c r="BG149" i="2"/>
  <c r="BF149" i="2"/>
  <c r="BE149" i="2"/>
  <c r="T149" i="2"/>
  <c r="R149" i="2"/>
  <c r="P149" i="2"/>
  <c r="J149" i="2"/>
  <c r="BK148" i="2"/>
  <c r="BI148" i="2"/>
  <c r="BH148" i="2"/>
  <c r="BG148" i="2"/>
  <c r="BF148" i="2"/>
  <c r="BE148" i="2"/>
  <c r="T148" i="2"/>
  <c r="R148" i="2"/>
  <c r="P148" i="2"/>
  <c r="J148" i="2"/>
  <c r="BK147" i="2"/>
  <c r="BI147" i="2"/>
  <c r="BH147" i="2"/>
  <c r="BG147" i="2"/>
  <c r="BF147" i="2"/>
  <c r="BE147" i="2"/>
  <c r="T147" i="2"/>
  <c r="R147" i="2"/>
  <c r="P147" i="2"/>
  <c r="J147" i="2"/>
  <c r="BK146" i="2"/>
  <c r="BI146" i="2"/>
  <c r="BH146" i="2"/>
  <c r="BG146" i="2"/>
  <c r="BF146" i="2"/>
  <c r="BE146" i="2"/>
  <c r="T146" i="2"/>
  <c r="R146" i="2"/>
  <c r="P146" i="2"/>
  <c r="J146" i="2"/>
  <c r="BK145" i="2"/>
  <c r="BI145" i="2"/>
  <c r="BH145" i="2"/>
  <c r="BG145" i="2"/>
  <c r="BF145" i="2"/>
  <c r="BE145" i="2"/>
  <c r="T145" i="2"/>
  <c r="R145" i="2"/>
  <c r="P145" i="2"/>
  <c r="J145" i="2"/>
  <c r="BK144" i="2"/>
  <c r="BK143" i="2" s="1"/>
  <c r="J143" i="2" s="1"/>
  <c r="J100" i="2" s="1"/>
  <c r="BI144" i="2"/>
  <c r="BH144" i="2"/>
  <c r="F36" i="2" s="1"/>
  <c r="BG144" i="2"/>
  <c r="BF144" i="2"/>
  <c r="BE144" i="2"/>
  <c r="T144" i="2"/>
  <c r="T143" i="2" s="1"/>
  <c r="R144" i="2"/>
  <c r="P144" i="2"/>
  <c r="P143" i="2" s="1"/>
  <c r="J144" i="2"/>
  <c r="R143" i="2"/>
  <c r="BK142" i="2"/>
  <c r="BI142" i="2"/>
  <c r="BH142" i="2"/>
  <c r="BG142" i="2"/>
  <c r="BE142" i="2"/>
  <c r="F33" i="2" s="1"/>
  <c r="T142" i="2"/>
  <c r="R142" i="2"/>
  <c r="P142" i="2"/>
  <c r="J142" i="2"/>
  <c r="BF142" i="2" s="1"/>
  <c r="BK141" i="2"/>
  <c r="BI141" i="2"/>
  <c r="F37" i="2" s="1"/>
  <c r="BH141" i="2"/>
  <c r="BG141" i="2"/>
  <c r="BF141" i="2"/>
  <c r="BE141" i="2"/>
  <c r="T141" i="2"/>
  <c r="R141" i="2"/>
  <c r="P141" i="2"/>
  <c r="J141" i="2"/>
  <c r="BK140" i="2"/>
  <c r="BK139" i="2" s="1"/>
  <c r="J139" i="2" s="1"/>
  <c r="J99" i="2" s="1"/>
  <c r="BI140" i="2"/>
  <c r="BH140" i="2"/>
  <c r="BG140" i="2"/>
  <c r="F35" i="2" s="1"/>
  <c r="BE140" i="2"/>
  <c r="T140" i="2"/>
  <c r="R140" i="2"/>
  <c r="R139" i="2" s="1"/>
  <c r="P140" i="2"/>
  <c r="J140" i="2"/>
  <c r="BF140" i="2" s="1"/>
  <c r="T139" i="2"/>
  <c r="P139" i="2"/>
  <c r="BK138" i="2"/>
  <c r="BK137" i="2" s="1"/>
  <c r="BI138" i="2"/>
  <c r="BH138" i="2"/>
  <c r="BG138" i="2"/>
  <c r="BE138" i="2"/>
  <c r="T138" i="2"/>
  <c r="T137" i="2" s="1"/>
  <c r="T136" i="2" s="1"/>
  <c r="T135" i="2" s="1"/>
  <c r="R138" i="2"/>
  <c r="P138" i="2"/>
  <c r="P137" i="2" s="1"/>
  <c r="J138" i="2"/>
  <c r="BF138" i="2" s="1"/>
  <c r="R137" i="2"/>
  <c r="R136" i="2" s="1"/>
  <c r="J132" i="2"/>
  <c r="F131" i="2"/>
  <c r="J129" i="2"/>
  <c r="F129" i="2"/>
  <c r="E127" i="2"/>
  <c r="J105" i="2"/>
  <c r="J92" i="2"/>
  <c r="F91" i="2"/>
  <c r="J89" i="2"/>
  <c r="F89" i="2"/>
  <c r="E87" i="2"/>
  <c r="E85" i="2"/>
  <c r="J37" i="2"/>
  <c r="J36" i="2"/>
  <c r="J35" i="2"/>
  <c r="J21" i="2"/>
  <c r="E21" i="2"/>
  <c r="J91" i="2" s="1"/>
  <c r="J20" i="2"/>
  <c r="J18" i="2"/>
  <c r="E18" i="2"/>
  <c r="F92" i="2" s="1"/>
  <c r="J17" i="2"/>
  <c r="E7" i="2"/>
  <c r="E125" i="2" s="1"/>
  <c r="AG94" i="3" l="1"/>
  <c r="AK26" i="3" s="1"/>
  <c r="W29" i="3"/>
  <c r="W30" i="3"/>
  <c r="W32" i="3"/>
  <c r="R135" i="2"/>
  <c r="J34" i="2"/>
  <c r="F34" i="2"/>
  <c r="P136" i="2"/>
  <c r="P135" i="2" s="1"/>
  <c r="J137" i="2"/>
  <c r="J98" i="2" s="1"/>
  <c r="BK136" i="2"/>
  <c r="P158" i="2"/>
  <c r="J159" i="2"/>
  <c r="J103" i="2" s="1"/>
  <c r="BK158" i="2"/>
  <c r="J158" i="2" s="1"/>
  <c r="J102" i="2" s="1"/>
  <c r="J33" i="2"/>
  <c r="BK208" i="2"/>
  <c r="J208" i="2" s="1"/>
  <c r="J112" i="2" s="1"/>
  <c r="J131" i="2"/>
  <c r="F132" i="2"/>
  <c r="AK29" i="3" l="1"/>
  <c r="AK35" i="3" s="1"/>
  <c r="AN94" i="3"/>
  <c r="J136" i="2"/>
  <c r="J97" i="2" s="1"/>
  <c r="BK135" i="2"/>
  <c r="J135" i="2" s="1"/>
  <c r="J30" i="2" l="1"/>
  <c r="J39" i="2" s="1"/>
  <c r="J96" i="2"/>
</calcChain>
</file>

<file path=xl/sharedStrings.xml><?xml version="1.0" encoding="utf-8"?>
<sst xmlns="http://schemas.openxmlformats.org/spreadsheetml/2006/main" count="2161" uniqueCount="663">
  <si>
    <t>&gt;&gt;  skryté stĺpce  &lt;&lt;</t>
  </si>
  <si>
    <t>{9432dd16-c969-4bd0-b435-a8891daf36fd}</t>
  </si>
  <si>
    <t>0</t>
  </si>
  <si>
    <t>KRYCÍ LIST ROZPOČTU</t>
  </si>
  <si>
    <t>v ---  nižšie sa nachádzajú doplnkové a pomocné údaje k zostavám  --- v</t>
  </si>
  <si>
    <t>False</t>
  </si>
  <si>
    <t>Stavba:</t>
  </si>
  <si>
    <t>Objekt:</t>
  </si>
  <si>
    <t>JKSO:</t>
  </si>
  <si>
    <t/>
  </si>
  <si>
    <t>KS:</t>
  </si>
  <si>
    <t>Miesto:</t>
  </si>
  <si>
    <t>Košice</t>
  </si>
  <si>
    <t>Dátum:</t>
  </si>
  <si>
    <t>Objednávateľ:</t>
  </si>
  <si>
    <t>IČO:</t>
  </si>
  <si>
    <t>Gymnázium,  Šrobárova 1, 042 23 Košice</t>
  </si>
  <si>
    <t>IČ DPH:</t>
  </si>
  <si>
    <t>Zhotoviteľ:</t>
  </si>
  <si>
    <t>Projektant:</t>
  </si>
  <si>
    <t>Spracovateľ:</t>
  </si>
  <si>
    <t>Poznámka:</t>
  </si>
  <si>
    <t>Cena bez DPH</t>
  </si>
  <si>
    <t>Základ dane</t>
  </si>
  <si>
    <t>Sadzba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</si>
  <si>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</si>
  <si>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</si>
  <si>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</si>
  <si>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</si>
  <si>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</si>
  <si>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</si>
  <si>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</si>
  <si>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</si>
  <si>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</si>
  <si>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</si>
  <si>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</si>
  <si>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</si>
  <si>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</si>
  <si>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</si>
  <si>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</si>
  <si>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</si>
  <si>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</si>
  <si>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</si>
  <si>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</si>
  <si>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</si>
  <si>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</si>
  <si>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</si>
  <si>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3 - Zvislé a kompletné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</si>
  <si>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</si>
  <si>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</si>
  <si>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</si>
  <si>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</si>
  <si>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721 - Zdravotechnika - vnútorná kanalizácia</t>
  </si>
  <si>
    <t xml:space="preserve">    722 - Zdravotechnika - vnútorný vodovod</t>
  </si>
  <si>
    <t xml:space="preserve">    725 - Zdravotechnika - zariaďovacie predmety</t>
  </si>
  <si>
    <t xml:space="preserve">    762 - Konštrukcie tesárske</t>
  </si>
  <si>
    <t xml:space="preserve">    763 - Konštrukcie - drevostavby</t>
  </si>
  <si>
    <t xml:space="preserve">    775 - Podlahy vlysové a parketové</t>
  </si>
  <si>
    <t xml:space="preserve">    781 - Obklady</t>
  </si>
  <si>
    <t xml:space="preserve">    783 - Nátery</t>
  </si>
  <si>
    <t xml:space="preserve">    784 - Maľby</t>
  </si>
  <si>
    <t>M - Práce a dodávky M</t>
  </si>
  <si>
    <t xml:space="preserve">    21-M - Elektromontáže</t>
  </si>
  <si>
    <t xml:space="preserve">    95-M - Revízie</t>
  </si>
  <si>
    <t>VRN - Vedľajšie rozpočtové náklady</t>
  </si>
  <si>
    <t>ROZPOČET</t>
  </si>
  <si>
    <t>PČ</t>
  </si>
  <si>
    <t>Typ</t>
  </si>
  <si>
    <t>Kód</t>
  </si>
  <si>
    <t>Popis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</si>
  <si>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</si>
  <si>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</si>
  <si>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</si>
  <si>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</si>
  <si>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</si>
  <si>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</si>
  <si>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</si>
  <si>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</si>
  <si>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</si>
  <si>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</si>
  <si>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D</t>
  </si>
  <si>
    <t>HSV</t>
  </si>
  <si>
    <t>Práce a dodávky HSV</t>
  </si>
  <si>
    <t>1</t>
  </si>
  <si>
    <t>ROZPOCET</t>
  </si>
  <si>
    <t>3</t>
  </si>
  <si>
    <t>Zvislé a kompletné konštrukcie</t>
  </si>
  <si>
    <t>K</t>
  </si>
  <si>
    <t>340238236</t>
  </si>
  <si>
    <t>Zamurovanie otvorov plochy od 0,25 do 1 m2 tvárnicami YTONG (200x599x249)</t>
  </si>
  <si>
    <t>m2</t>
  </si>
  <si>
    <t>4</t>
  </si>
  <si>
    <t>2</t>
  </si>
  <si>
    <t>1840292198</t>
  </si>
  <si>
    <t>6</t>
  </si>
  <si>
    <t>Úpravy povrchov, podlahy, osadenie</t>
  </si>
  <si>
    <t>612467126</t>
  </si>
  <si>
    <t>Príprava vnútorného podkladu stien CEMIX, regulátor nasiakavosti REGOCEM</t>
  </si>
  <si>
    <t>-2036485199</t>
  </si>
  <si>
    <t>612467181</t>
  </si>
  <si>
    <t>Vnútorná omietka stien CEMIX, strojné miešanie, ručné nanášanie, Flexi štuk, ozn. 043 b, hr. 3 mm</t>
  </si>
  <si>
    <t>1803553387</t>
  </si>
  <si>
    <t>612481119</t>
  </si>
  <si>
    <t>Potiahnutie vnútorných stien sklotextílnou mriežkou s celoplošným prilepením</t>
  </si>
  <si>
    <t>-140439353</t>
  </si>
  <si>
    <t>9</t>
  </si>
  <si>
    <t>Ostatné konštrukcie a práce-búranie</t>
  </si>
  <si>
    <t>941955003</t>
  </si>
  <si>
    <t>Lešenie ľahké pracovné pomocné s výškou lešeňovej podlahy nad 1,90 do 2,50 m</t>
  </si>
  <si>
    <t>1785171512</t>
  </si>
  <si>
    <t>7</t>
  </si>
  <si>
    <t>953996131</t>
  </si>
  <si>
    <t>PCI Rohový PVC profil s integrovanou tkaninou 100x100</t>
  </si>
  <si>
    <t>m</t>
  </si>
  <si>
    <t>-1599018092</t>
  </si>
  <si>
    <t>8</t>
  </si>
  <si>
    <t>962042321</t>
  </si>
  <si>
    <t>Búranie muriva alebo vybúranie otvorov plochy nad 4 m2 z betónu prostého nadzákladného,  -2,20000t</t>
  </si>
  <si>
    <t>m3</t>
  </si>
  <si>
    <t>-1744670059</t>
  </si>
  <si>
    <t>968061116</t>
  </si>
  <si>
    <t>Demontáž dverí drevených vchodových, 1 bm obvodu - 0,012t</t>
  </si>
  <si>
    <t>934792849</t>
  </si>
  <si>
    <t>10</t>
  </si>
  <si>
    <t>973031612</t>
  </si>
  <si>
    <t>Vysekanie kapsy pre klátiky a krabice, veľkosti do 50x50x50 mm,  -0,00025t</t>
  </si>
  <si>
    <t>ks</t>
  </si>
  <si>
    <t>1972931839</t>
  </si>
  <si>
    <t>11</t>
  </si>
  <si>
    <t>974082212</t>
  </si>
  <si>
    <t>Vysekanie rýh pre vodiče v akejkoľvek omietke cementovej stien v š. do 50 mm,  -0,00200t</t>
  </si>
  <si>
    <t>369535885</t>
  </si>
  <si>
    <t>12</t>
  </si>
  <si>
    <t>979011111</t>
  </si>
  <si>
    <t>Zvislá doprava sutiny a vybúraných hmôt za prvé podlažie nad alebo pod základným podlažím</t>
  </si>
  <si>
    <t>t</t>
  </si>
  <si>
    <t>-1780962201</t>
  </si>
  <si>
    <t>13</t>
  </si>
  <si>
    <t>979081111</t>
  </si>
  <si>
    <t>Odvoz sutiny a vybúraných hmôt na skládku do 1 km</t>
  </si>
  <si>
    <t>1622555133</t>
  </si>
  <si>
    <t>14</t>
  </si>
  <si>
    <t>979081121</t>
  </si>
  <si>
    <t>Odvoz sutiny a vybúraných hmôt na skládku za každý ďalší 1 km</t>
  </si>
  <si>
    <t>-1752413696</t>
  </si>
  <si>
    <t>15</t>
  </si>
  <si>
    <t>979082111</t>
  </si>
  <si>
    <t>Vnútrostavenisková doprava sutiny a vybúraných hmôt do 10 m</t>
  </si>
  <si>
    <t>-2014491069</t>
  </si>
  <si>
    <t>16</t>
  </si>
  <si>
    <t>979082121</t>
  </si>
  <si>
    <t>Vnútrostavenisková doprava sutiny a vybúraných hmôt za každých ďalších 5 m</t>
  </si>
  <si>
    <t>1416436124</t>
  </si>
  <si>
    <t>17</t>
  </si>
  <si>
    <t>979089012</t>
  </si>
  <si>
    <t>Poplatok za skladovanie - betón, tehly, dlaždice (17 01) ostatné</t>
  </si>
  <si>
    <t>177618664</t>
  </si>
  <si>
    <t>99</t>
  </si>
  <si>
    <t>Presun hmôt HSV</t>
  </si>
  <si>
    <t>18</t>
  </si>
  <si>
    <t>999281111</t>
  </si>
  <si>
    <t>Presun hmôt pre opravy a údržbu objektov vrátane vonkajších plášťov výšky do 25 m</t>
  </si>
  <si>
    <t>-1751403243</t>
  </si>
  <si>
    <t>PSV</t>
  </si>
  <si>
    <t>Práce a dodávky PSV</t>
  </si>
  <si>
    <t>721</t>
  </si>
  <si>
    <t>Zdravotechnika - vnútorná kanalizácia</t>
  </si>
  <si>
    <t>19</t>
  </si>
  <si>
    <t>721173205</t>
  </si>
  <si>
    <t>Potrubie z PVC - U odpadné pripájacie D 50x1, 8</t>
  </si>
  <si>
    <t>915353170</t>
  </si>
  <si>
    <t>20</t>
  </si>
  <si>
    <t>721194105</t>
  </si>
  <si>
    <t>Zriadenie prípojky na potrubí vyvedenie a upevnenie odpadových výpustiek D 50x1, 8</t>
  </si>
  <si>
    <t>2104813185</t>
  </si>
  <si>
    <t>21</t>
  </si>
  <si>
    <t>998721102</t>
  </si>
  <si>
    <t>Presun hmôt pre vnútornú kanalizáciu v objektoch výšky nad 6 do 12 m</t>
  </si>
  <si>
    <t>894073559</t>
  </si>
  <si>
    <t>722</t>
  </si>
  <si>
    <t>Zdravotechnika - vnútorný vodovod</t>
  </si>
  <si>
    <t>22</t>
  </si>
  <si>
    <t>722160902</t>
  </si>
  <si>
    <t>Oprava vodovodného potrubia z medených rúrok vsadenie odbočky do potrubia D 20</t>
  </si>
  <si>
    <t>-961249369</t>
  </si>
  <si>
    <t>23</t>
  </si>
  <si>
    <t>722171111</t>
  </si>
  <si>
    <t>Potrubie plasthliníkové ALPEX - DUO 16x2 mm v kotúčoch</t>
  </si>
  <si>
    <t>-477515137</t>
  </si>
  <si>
    <t>24</t>
  </si>
  <si>
    <t>722190901</t>
  </si>
  <si>
    <t>Uzatvorenie alebo otvorenie vodovodného potrubia</t>
  </si>
  <si>
    <t>-406834232</t>
  </si>
  <si>
    <t>25</t>
  </si>
  <si>
    <t>722220111</t>
  </si>
  <si>
    <t>Montáž armatúry závitovej s jedným závitom, nástenka pre výtokový ventil G 1/2</t>
  </si>
  <si>
    <t>746440191</t>
  </si>
  <si>
    <t>26</t>
  </si>
  <si>
    <t>M</t>
  </si>
  <si>
    <t>197730077000</t>
  </si>
  <si>
    <t>Nástenka, 1/2"FxEK, závit vnútorný F - Eurokónus EK, PN 10, T = +120 °C, niklovaná mosadz, IVAR</t>
  </si>
  <si>
    <t>32</t>
  </si>
  <si>
    <t>-2145269395</t>
  </si>
  <si>
    <t>27</t>
  </si>
  <si>
    <t>722290234</t>
  </si>
  <si>
    <t>Prepláchnutie a dezinfekcia vodovodného potrubia do DN 80</t>
  </si>
  <si>
    <t>955953585</t>
  </si>
  <si>
    <t>28</t>
  </si>
  <si>
    <t>998722102</t>
  </si>
  <si>
    <t>Presun hmôt pre vnútorný vodovod v objektoch výšky nad 6 do 12 m</t>
  </si>
  <si>
    <t>1413228626</t>
  </si>
  <si>
    <t>725</t>
  </si>
  <si>
    <t>Zdravotechnika - zariaďovacie predmety</t>
  </si>
  <si>
    <t>29</t>
  </si>
  <si>
    <t>725149765</t>
  </si>
  <si>
    <t xml:space="preserve">Montáž umývadla </t>
  </si>
  <si>
    <t>218721805</t>
  </si>
  <si>
    <t>30</t>
  </si>
  <si>
    <t>642110000500</t>
  </si>
  <si>
    <t xml:space="preserve">Umývadlo </t>
  </si>
  <si>
    <t>146913133</t>
  </si>
  <si>
    <t>31</t>
  </si>
  <si>
    <t>725819201</t>
  </si>
  <si>
    <t>Montáž ventilu nástenného G 1/2</t>
  </si>
  <si>
    <t>súb.</t>
  </si>
  <si>
    <t>-331373947</t>
  </si>
  <si>
    <t>426810044000</t>
  </si>
  <si>
    <t>Samplus Výtokový ventil nástenny D 220</t>
  </si>
  <si>
    <t>-1894747025</t>
  </si>
  <si>
    <t>33</t>
  </si>
  <si>
    <t>725869301</t>
  </si>
  <si>
    <t>Montáž zápachovej uzávierky pre zariaďovacie predmety, umývadlovej do D 40</t>
  </si>
  <si>
    <t>676421052</t>
  </si>
  <si>
    <t>34</t>
  </si>
  <si>
    <t>551620008500</t>
  </si>
  <si>
    <t>Zápachová uzávierka pre umývadlá a bidety HL135/40, DN 40x 5/4", s výškovou nastaviteľnou rúrkou a závitom, čistiacim kusom a rozetou, otočný odtok, PP</t>
  </si>
  <si>
    <t>-624167954</t>
  </si>
  <si>
    <t>35</t>
  </si>
  <si>
    <t>998725102</t>
  </si>
  <si>
    <t>Presun hmôt pre zariaďovacie predmety v objektoch výšky nad 6 do 12 m</t>
  </si>
  <si>
    <t>-1218655735</t>
  </si>
  <si>
    <t>762</t>
  </si>
  <si>
    <t>Konštrukcie tesárske</t>
  </si>
  <si>
    <t>36</t>
  </si>
  <si>
    <t>762810046</t>
  </si>
  <si>
    <t>Záklop stropov z dosiek OSB skrutkovaných na rošt na pero a drážku hr. dosky 22 mm</t>
  </si>
  <si>
    <t>-2110315003</t>
  </si>
  <si>
    <t>37</t>
  </si>
  <si>
    <t>762895000</t>
  </si>
  <si>
    <t>Spojovacie prostriedky pre záklop, stropnice, podbíjanie - klince, svorky</t>
  </si>
  <si>
    <t>-430519341</t>
  </si>
  <si>
    <t>763</t>
  </si>
  <si>
    <t>Konštrukcie - drevostavby</t>
  </si>
  <si>
    <t>38</t>
  </si>
  <si>
    <t>763138212</t>
  </si>
  <si>
    <t>Podhľad SDK Rigips RBI 12.5 mm závesný, jednoúrovňová oceľová podkonštrukcia CD</t>
  </si>
  <si>
    <t>1041788707</t>
  </si>
  <si>
    <t>39</t>
  </si>
  <si>
    <t>998763301</t>
  </si>
  <si>
    <t>Presun hmôt pre sádrokartónové konštrukcie v objektoch výšky do 7 m</t>
  </si>
  <si>
    <t>2034911310</t>
  </si>
  <si>
    <t>775</t>
  </si>
  <si>
    <t>Podlahy vlysové a parketové</t>
  </si>
  <si>
    <t>40</t>
  </si>
  <si>
    <t>775413120</t>
  </si>
  <si>
    <t>Montáž podlahových soklíkov alebo líšt obvodových skrutkovaním</t>
  </si>
  <si>
    <t>-2113902568</t>
  </si>
  <si>
    <t>41</t>
  </si>
  <si>
    <t>611990004200</t>
  </si>
  <si>
    <t>Lišta soklová, KLASIK - drevená lišta, typ: profil, drevený masív,dub, buk a parený buk (30x18 mm) dĺž. 2,0 a viac m</t>
  </si>
  <si>
    <t>1154730878</t>
  </si>
  <si>
    <t>VV</t>
  </si>
  <si>
    <t>39*1,01 'Přepočítané koeficientom množstva</t>
  </si>
  <si>
    <t>43</t>
  </si>
  <si>
    <t>775550110</t>
  </si>
  <si>
    <t>Montáž podlahy z laminátových a drevených parkiet, click spoj, položená voľne</t>
  </si>
  <si>
    <t>-876021724</t>
  </si>
  <si>
    <t>44</t>
  </si>
  <si>
    <t>611980003065</t>
  </si>
  <si>
    <t>Podlaha laminátová Welcome 1233, hrúbka 12 mm, záťažová trieda 33, TARKETT</t>
  </si>
  <si>
    <t>-2052578437</t>
  </si>
  <si>
    <t>73,343*1,02 'Přepočítané koeficientom množstva</t>
  </si>
  <si>
    <t>45</t>
  </si>
  <si>
    <t>775592141</t>
  </si>
  <si>
    <t>Montáž podložky vyrovnávacej a tlmiacej penovej hr. 3 mm pod plávajúce podlahy</t>
  </si>
  <si>
    <t>-333863566</t>
  </si>
  <si>
    <t>46</t>
  </si>
  <si>
    <t>283230008600</t>
  </si>
  <si>
    <t>Podložka Mirelon z PE pod plávajúce podlahy, hr. 3 mm, AZ FLEX</t>
  </si>
  <si>
    <t>-2028102008</t>
  </si>
  <si>
    <t>73,343*1,03 'Přepočítané koeficientom množstva</t>
  </si>
  <si>
    <t>47</t>
  </si>
  <si>
    <t>998775101</t>
  </si>
  <si>
    <t>Presun hmôt pre podlahy vlysové a parketové v objektoch výšky do 6 m</t>
  </si>
  <si>
    <t>1574918712</t>
  </si>
  <si>
    <t>781</t>
  </si>
  <si>
    <t>Obklady</t>
  </si>
  <si>
    <t>48</t>
  </si>
  <si>
    <t>781445017</t>
  </si>
  <si>
    <t>Montáž obkladov vnútor. stien z obkladačiek kladených do tmelu veľ. 300x200 mm</t>
  </si>
  <si>
    <t>263771368</t>
  </si>
  <si>
    <t>49</t>
  </si>
  <si>
    <t>597620000100</t>
  </si>
  <si>
    <t>Dodávka obkladu biely + mozaika</t>
  </si>
  <si>
    <t>bal</t>
  </si>
  <si>
    <t>-315700833</t>
  </si>
  <si>
    <t>2,63627450980392*1,02 'Přepočítané koeficientom množstva</t>
  </si>
  <si>
    <t>50</t>
  </si>
  <si>
    <t>998781102</t>
  </si>
  <si>
    <t>Presun hmôt pre obklady keramické v objektoch výšky nad 6 do 12 m</t>
  </si>
  <si>
    <t>882264905</t>
  </si>
  <si>
    <t>783</t>
  </si>
  <si>
    <t>Nátery</t>
  </si>
  <si>
    <t>51</t>
  </si>
  <si>
    <t>783894612</t>
  </si>
  <si>
    <t>Náter farbami ekologickými riediteľnými vodou SADAKRINOM bielym pre náter sadrokartón. stropov 2x</t>
  </si>
  <si>
    <t>74804725</t>
  </si>
  <si>
    <t>784</t>
  </si>
  <si>
    <t>Maľby</t>
  </si>
  <si>
    <t>52</t>
  </si>
  <si>
    <t>784402802</t>
  </si>
  <si>
    <t>Odstránenie malieb oškrabaním, výšky nad 3,80 m</t>
  </si>
  <si>
    <t>2079337387</t>
  </si>
  <si>
    <t>53</t>
  </si>
  <si>
    <t>784410110</t>
  </si>
  <si>
    <t>Penetrovanie jednonásobné jemnozrnných podkladov výšky nad 3,80 m</t>
  </si>
  <si>
    <t>470268983</t>
  </si>
  <si>
    <t>54</t>
  </si>
  <si>
    <t>784452262</t>
  </si>
  <si>
    <t>Maľby z maliarskych zmesí Primalex, Farmal, ručne nanášané jednonásobné základné na podklad jemnozrnný  výšky nad 3,80 m</t>
  </si>
  <si>
    <t>-559338651</t>
  </si>
  <si>
    <t>55</t>
  </si>
  <si>
    <t>784452272</t>
  </si>
  <si>
    <t>Maľby z maliarskych zmesí Primalex, Farmal, ručne nanášané dvojnásobné základné na podklad jemnozrnný výšky nad 3,80 m</t>
  </si>
  <si>
    <t>-368008390</t>
  </si>
  <si>
    <t>Práce a dodávky M</t>
  </si>
  <si>
    <t>21-M</t>
  </si>
  <si>
    <t>Elektromontáže</t>
  </si>
  <si>
    <t>56</t>
  </si>
  <si>
    <t>210010025</t>
  </si>
  <si>
    <t>Rúrka ohybná elektroinštalačná z PVC typ FXP 20, uložená pevne</t>
  </si>
  <si>
    <t>64</t>
  </si>
  <si>
    <t>1278653975</t>
  </si>
  <si>
    <t>57</t>
  </si>
  <si>
    <t>345710009100</t>
  </si>
  <si>
    <t>Rúrka ohybná vlnitá pancierová PVC-U, FXP DN 20</t>
  </si>
  <si>
    <t>128</t>
  </si>
  <si>
    <t>-831743363</t>
  </si>
  <si>
    <t>58</t>
  </si>
  <si>
    <t>210010109</t>
  </si>
  <si>
    <t>Lišta elektroinštalačná z PVC 40x20, uložená pevne, vkladacia</t>
  </si>
  <si>
    <t>-1723345942</t>
  </si>
  <si>
    <t>59</t>
  </si>
  <si>
    <t>345750065100</t>
  </si>
  <si>
    <t>Lišta hranatá z PVC, LHD 40X20 mm, KOPOS</t>
  </si>
  <si>
    <t>1873818510</t>
  </si>
  <si>
    <t>60</t>
  </si>
  <si>
    <t>345750065100-1</t>
  </si>
  <si>
    <t>Roh ohybovy 8633 HB, KOPOS</t>
  </si>
  <si>
    <t>129392936</t>
  </si>
  <si>
    <t>61</t>
  </si>
  <si>
    <t>345750065100-2</t>
  </si>
  <si>
    <t>Roh vonkajší 8636 HB, KOPOS</t>
  </si>
  <si>
    <t>-553960941</t>
  </si>
  <si>
    <t>62</t>
  </si>
  <si>
    <t>345750065100-3</t>
  </si>
  <si>
    <t>Roh vnútorný 8635 HB, KOPOS</t>
  </si>
  <si>
    <t>-972059304</t>
  </si>
  <si>
    <t>63</t>
  </si>
  <si>
    <t>345750065100-4</t>
  </si>
  <si>
    <t>Kryt odbočný 8634 HB, KOPOS</t>
  </si>
  <si>
    <t>-1785500499</t>
  </si>
  <si>
    <t>210010140</t>
  </si>
  <si>
    <t>Parapetný kanál dutý z PVC 90x55, vrátane príslušenstva</t>
  </si>
  <si>
    <t>-1226865410</t>
  </si>
  <si>
    <t>65</t>
  </si>
  <si>
    <t>345750057800</t>
  </si>
  <si>
    <t>Kanál parapetný dutý HD z PVC, PK 90X55 mm, KOPOS</t>
  </si>
  <si>
    <t>561994893</t>
  </si>
  <si>
    <t>66</t>
  </si>
  <si>
    <t>345750058600</t>
  </si>
  <si>
    <t>Kryt koncový pre parapetný kanál PK 90x55 mm, KOPOS</t>
  </si>
  <si>
    <t>-491932691</t>
  </si>
  <si>
    <t>67</t>
  </si>
  <si>
    <t>345750062100</t>
  </si>
  <si>
    <t>Kryt spojovací pre parapetný kanál PK 90x55 mm D, KOPOS</t>
  </si>
  <si>
    <t>922982696</t>
  </si>
  <si>
    <t>68</t>
  </si>
  <si>
    <t>210010301</t>
  </si>
  <si>
    <t>Krabica prístrojová bez zapojenia (1901, KP 68, KZ 3)</t>
  </si>
  <si>
    <t>-260836074</t>
  </si>
  <si>
    <t>69</t>
  </si>
  <si>
    <t>345410002400</t>
  </si>
  <si>
    <t>Krabica univerzálna KU 68-1901,Dxh 73x42 mm, KOPOS</t>
  </si>
  <si>
    <t>-1500097953</t>
  </si>
  <si>
    <t>70</t>
  </si>
  <si>
    <t>210010321</t>
  </si>
  <si>
    <t>Krabica (1903, KR 68) odbočná s viečkom, svorkovnicou vrátane zapojenia, kruhová</t>
  </si>
  <si>
    <t>-565255390</t>
  </si>
  <si>
    <t>71</t>
  </si>
  <si>
    <t>345410002600</t>
  </si>
  <si>
    <t>Krabica univerzálna z PVC s viečkom a svorkovnicou pod omietku KU 68-1903, Dxh 73x42 mm, KOPOS</t>
  </si>
  <si>
    <t>-624826397</t>
  </si>
  <si>
    <t>72</t>
  </si>
  <si>
    <t>210010522</t>
  </si>
  <si>
    <t>Odviečkovanie alebo zaviečkovanie krabíc - viečko na skrutky</t>
  </si>
  <si>
    <t>-641204259</t>
  </si>
  <si>
    <t>73</t>
  </si>
  <si>
    <t>210011302</t>
  </si>
  <si>
    <t>Osadenie polyamidovej príchytky HM 8, do tehlového muriva</t>
  </si>
  <si>
    <t>1058165131</t>
  </si>
  <si>
    <t>74</t>
  </si>
  <si>
    <t>311310008400</t>
  </si>
  <si>
    <t>Hmoždinka KOPOS HM 8x40 mm PA, pre tvrdé podklady na elektroinštaláciu</t>
  </si>
  <si>
    <t>-1139020392</t>
  </si>
  <si>
    <t>75</t>
  </si>
  <si>
    <t>210100001</t>
  </si>
  <si>
    <t>Ukončenie vodičov v rozvádzač. vrátane zapojenia a vodičovej koncovky do 2,5 mm2</t>
  </si>
  <si>
    <t>-654586403</t>
  </si>
  <si>
    <t>76</t>
  </si>
  <si>
    <t>210100002</t>
  </si>
  <si>
    <t>Ukončenie vodičov v rozvádzač. vrátane zapojenia a vodičovej koncovky do 6 mm2</t>
  </si>
  <si>
    <t>-1051063849</t>
  </si>
  <si>
    <t>77</t>
  </si>
  <si>
    <t>210110043</t>
  </si>
  <si>
    <t>Spínač polozapustený a zapustený vrátane zapojenia sériový prep.stried. - radenie 5 A</t>
  </si>
  <si>
    <t>-1265794463</t>
  </si>
  <si>
    <t>78</t>
  </si>
  <si>
    <t>345774405</t>
  </si>
  <si>
    <t>FLUSH MOUNTING WIRING DEVICESM VALENA SÉRIOVÝ SPINAČ Č.5 BIELY,  Legrand</t>
  </si>
  <si>
    <t>846307028</t>
  </si>
  <si>
    <t>79</t>
  </si>
  <si>
    <t>345774451</t>
  </si>
  <si>
    <t>FLUSH MOUNTING WIRING DEVICES, VALENA RÁMIK JEDNODUCHÝ BIELY,  Legrand</t>
  </si>
  <si>
    <t>-875088573</t>
  </si>
  <si>
    <t>80</t>
  </si>
  <si>
    <t>210110096</t>
  </si>
  <si>
    <t>Spínač žaluziový ovládač tlačítkový</t>
  </si>
  <si>
    <t>1265756544</t>
  </si>
  <si>
    <t>81</t>
  </si>
  <si>
    <t>358STOP</t>
  </si>
  <si>
    <t>SKRINKA XAL NÚDZOVÝ STOP pre podpäťkovú spúšť</t>
  </si>
  <si>
    <t>326944350</t>
  </si>
  <si>
    <t>82</t>
  </si>
  <si>
    <t>210111001</t>
  </si>
  <si>
    <t>Zásuvka domová vstavaná 10, 16 A 48, 250, 400 V vrátane zapojenia vyhotovenie 2P</t>
  </si>
  <si>
    <t>-591732096</t>
  </si>
  <si>
    <t>83</t>
  </si>
  <si>
    <t>345540000100</t>
  </si>
  <si>
    <t>Zásuvka QUADRO QP 45x45 C_HB, KOPOS</t>
  </si>
  <si>
    <t>-517315611</t>
  </si>
  <si>
    <t>84</t>
  </si>
  <si>
    <t>-1144977341</t>
  </si>
  <si>
    <t>85</t>
  </si>
  <si>
    <t>345540000200</t>
  </si>
  <si>
    <t>FLUSH MOUNTING WIRING DEVICES, VALENA ZÁSUVKA 2P+T 16A BIELA,  Legrand</t>
  </si>
  <si>
    <t>-313476843</t>
  </si>
  <si>
    <t>86</t>
  </si>
  <si>
    <t>1382905477</t>
  </si>
  <si>
    <t>87</t>
  </si>
  <si>
    <t>210120401</t>
  </si>
  <si>
    <t>Istič vzduchový jednopólový do 63 A</t>
  </si>
  <si>
    <t>963580908</t>
  </si>
  <si>
    <t>88</t>
  </si>
  <si>
    <t>358OEZ41636</t>
  </si>
  <si>
    <t xml:space="preserve">Istič LTN-6B-1, In 6A, Ue AC 230/400 V/DC 72 V, charakteristika B, 1-pol, Icn 10 kA + spusť SPL T02 </t>
  </si>
  <si>
    <t>641212890</t>
  </si>
  <si>
    <t>89</t>
  </si>
  <si>
    <t>358OEZ 41638</t>
  </si>
  <si>
    <t xml:space="preserve">Istič LTN-10B-1, In 10A, Ue AC 230/400 V/DC 72 V, charakteristika B, 1-pol, Icn 10 kA + spusť SPL T02 </t>
  </si>
  <si>
    <t>-774090393</t>
  </si>
  <si>
    <t>90</t>
  </si>
  <si>
    <t>358OEZ 41640</t>
  </si>
  <si>
    <t xml:space="preserve">Istič LTN-16B-1, In 16A, Ue AC 230/400 V/DC 72 V, charakteristika B, 1-pol, Icn 10 kA + spusť SPL T02 </t>
  </si>
  <si>
    <t>1601265480</t>
  </si>
  <si>
    <t>91</t>
  </si>
  <si>
    <t>210120404</t>
  </si>
  <si>
    <t>Istič vzduchový trojpólový do 63 A</t>
  </si>
  <si>
    <t>1708928915</t>
  </si>
  <si>
    <t>92</t>
  </si>
  <si>
    <t>358220042000</t>
  </si>
  <si>
    <t>Istič LTN-20B-3, In 20 A, Ue AC 230/400 V/DC 216 V, charakteristika B, &amp;3-pol., Icn 10 kA</t>
  </si>
  <si>
    <t>1940663961</t>
  </si>
  <si>
    <t>93</t>
  </si>
  <si>
    <t>210120404-N</t>
  </si>
  <si>
    <t>Odpínač vzduchový trojpolový do 63 A</t>
  </si>
  <si>
    <t>-366496265</t>
  </si>
  <si>
    <t>94</t>
  </si>
  <si>
    <t>358OEZ 42335</t>
  </si>
  <si>
    <t>Vypínač MSN-32-3, In 40 A, Ue AC 250/440 V, 3-pol</t>
  </si>
  <si>
    <t>-1722510943</t>
  </si>
  <si>
    <t>95</t>
  </si>
  <si>
    <t>210120410</t>
  </si>
  <si>
    <t>Prúdové chrániče dvojpólové 16 - 80 A</t>
  </si>
  <si>
    <t>-24086415</t>
  </si>
  <si>
    <t>96</t>
  </si>
  <si>
    <t>358230008500</t>
  </si>
  <si>
    <t>Prúdový chránič LFN-40-4-030AC, In 40A, Ue AC 230/400 v,  Idn 30 mA, 4-pól, Inc 10 kA, typ AC</t>
  </si>
  <si>
    <t>-513568073</t>
  </si>
  <si>
    <t>97</t>
  </si>
  <si>
    <t>357110014500</t>
  </si>
  <si>
    <t>Rozvodnicová skriňa RZA-Z-2S28, pre zapustenú montáž, priehľadné dvere, počet radov 2, počet modulov v rade 14, krytie IP40, PE+N, farba biela, materiál: plast + prípojnice</t>
  </si>
  <si>
    <t>627678270</t>
  </si>
  <si>
    <t>98</t>
  </si>
  <si>
    <t>210120411</t>
  </si>
  <si>
    <t>Prúdové chrániče štvorpólové 25 - 80 A</t>
  </si>
  <si>
    <t>1967918793</t>
  </si>
  <si>
    <t>358OEZ42418</t>
  </si>
  <si>
    <t>Prúdový chránič LFN-25-2-030AC, In 20 A, Ue AC 230/400 V, Idn 30 mA, 2-pól, Inc 10 kA, typ AC</t>
  </si>
  <si>
    <t>1594507388</t>
  </si>
  <si>
    <t>100</t>
  </si>
  <si>
    <t>210203040</t>
  </si>
  <si>
    <t>Montáž a zapojenie stropného LED svietidla 3-18 W</t>
  </si>
  <si>
    <t>-217629144</t>
  </si>
  <si>
    <t>101</t>
  </si>
  <si>
    <t>348120002000</t>
  </si>
  <si>
    <t>Svietidlo LED 4500 lm, UGR 19, 0403182G LYNX LED</t>
  </si>
  <si>
    <t>-1871493010</t>
  </si>
  <si>
    <t>102</t>
  </si>
  <si>
    <t>210220040</t>
  </si>
  <si>
    <t>Svorka na potrubie "BERNARD" vrátane pásika Cu</t>
  </si>
  <si>
    <t>1807252969</t>
  </si>
  <si>
    <t>103</t>
  </si>
  <si>
    <t>354410006200</t>
  </si>
  <si>
    <t>Svorka uzemňovacia Bernard ZSA 16</t>
  </si>
  <si>
    <t>2103937337</t>
  </si>
  <si>
    <t>104</t>
  </si>
  <si>
    <t>354410066900</t>
  </si>
  <si>
    <t>Páska CU, bleskozvodný a uzemňovací materiál, dĺžka 0,5 m</t>
  </si>
  <si>
    <t>38512392</t>
  </si>
  <si>
    <t>105</t>
  </si>
  <si>
    <t>585410000160</t>
  </si>
  <si>
    <t>Sadra siva, balenie 30 kg</t>
  </si>
  <si>
    <t>256</t>
  </si>
  <si>
    <t>1389506873</t>
  </si>
  <si>
    <t>106</t>
  </si>
  <si>
    <t>210222031</t>
  </si>
  <si>
    <t>Ekvipotenciálna svorkovnica EPS 2 v krabici KO 125 E, pre vonkajšie práce</t>
  </si>
  <si>
    <t>2107355312</t>
  </si>
  <si>
    <t>107</t>
  </si>
  <si>
    <t>345410000400</t>
  </si>
  <si>
    <t>Krabica odbočná z PVC s viečkom pod omietku KO 125 E, šxvxh 150x150x77 mm, KOPOS</t>
  </si>
  <si>
    <t>-766846250</t>
  </si>
  <si>
    <t>108</t>
  </si>
  <si>
    <t>345610005100</t>
  </si>
  <si>
    <t>Svorkovnica ekvipotencionálna z PP biela EPS 2 XX, šxvxh 126x50x60 mm, KOPOS</t>
  </si>
  <si>
    <t>1900761913</t>
  </si>
  <si>
    <t>109</t>
  </si>
  <si>
    <t>210222301</t>
  </si>
  <si>
    <t>Ochranné pospájanie v práčovniach, kúpeľniach, pevne uložené Cu 4-16mm2, pre vonkajšie práce</t>
  </si>
  <si>
    <t>-1875505391</t>
  </si>
  <si>
    <t>110</t>
  </si>
  <si>
    <t>341110012300</t>
  </si>
  <si>
    <t>Vodič medený H07V-U 6 mm2</t>
  </si>
  <si>
    <t>724013498</t>
  </si>
  <si>
    <t>111</t>
  </si>
  <si>
    <t>210411210</t>
  </si>
  <si>
    <t>Montáž ovládacej jednotky zavlažovacích systémov, dekóderový systém</t>
  </si>
  <si>
    <t>-1098594817</t>
  </si>
  <si>
    <t>112</t>
  </si>
  <si>
    <t>210800146</t>
  </si>
  <si>
    <t>Kábel medený uložený pevne CYKY 450/750 V 3x1,5</t>
  </si>
  <si>
    <t>1631124497</t>
  </si>
  <si>
    <t>113</t>
  </si>
  <si>
    <t>341110000700</t>
  </si>
  <si>
    <t>Kábel medený CYKY 3x1,5 mm2</t>
  </si>
  <si>
    <t>20156239</t>
  </si>
  <si>
    <t>114</t>
  </si>
  <si>
    <t>341110000700-O</t>
  </si>
  <si>
    <t>Kábel medený CYKY-O 3x1,5 mm2</t>
  </si>
  <si>
    <t>-67603979</t>
  </si>
  <si>
    <t>115</t>
  </si>
  <si>
    <t>210800147</t>
  </si>
  <si>
    <t>Kábel medený uložený pevne CYKY 450/750 V 3x2,5</t>
  </si>
  <si>
    <t>1706531841</t>
  </si>
  <si>
    <t>116</t>
  </si>
  <si>
    <t>341110000800</t>
  </si>
  <si>
    <t>Kábel medený CYKY 3x2,5 mm2</t>
  </si>
  <si>
    <t>450894160</t>
  </si>
  <si>
    <t>117</t>
  </si>
  <si>
    <t>210800200</t>
  </si>
  <si>
    <t>Kábel medený uložený v rúrke CYKY 450/750 V 5x4</t>
  </si>
  <si>
    <t>-1117600248</t>
  </si>
  <si>
    <t>118</t>
  </si>
  <si>
    <t>341110002100</t>
  </si>
  <si>
    <t>Kábel medený CYKY 5x4 mm2</t>
  </si>
  <si>
    <t>536575302</t>
  </si>
  <si>
    <t>119</t>
  </si>
  <si>
    <t>210965252</t>
  </si>
  <si>
    <t xml:space="preserve">Montáž podpäťová spušť </t>
  </si>
  <si>
    <t>686335040</t>
  </si>
  <si>
    <t>120</t>
  </si>
  <si>
    <t>358370001900</t>
  </si>
  <si>
    <t>Spúšť podpäťová SP-LT-A230</t>
  </si>
  <si>
    <t>1631065373</t>
  </si>
  <si>
    <t>95-M</t>
  </si>
  <si>
    <t>Revízie</t>
  </si>
  <si>
    <t>121</t>
  </si>
  <si>
    <t>950106001</t>
  </si>
  <si>
    <t>Meranie pri revíziách meranie izolačných odporov na prívode do prípojkovej skrine rozvádzača alebo rozvodnice</t>
  </si>
  <si>
    <t>mer.</t>
  </si>
  <si>
    <t>428353498</t>
  </si>
  <si>
    <t>VRN</t>
  </si>
  <si>
    <t>Vedľajšie rozpočtové náklady</t>
  </si>
  <si>
    <t>5</t>
  </si>
  <si>
    <t>122</t>
  </si>
  <si>
    <t>000700011</t>
  </si>
  <si>
    <t xml:space="preserve">Mimostavenisková doprava </t>
  </si>
  <si>
    <t>%</t>
  </si>
  <si>
    <t>1024</t>
  </si>
  <si>
    <t>1063975280</t>
  </si>
  <si>
    <t>123</t>
  </si>
  <si>
    <t>000700012</t>
  </si>
  <si>
    <t>Murárske výpomoci</t>
  </si>
  <si>
    <t>1206125135</t>
  </si>
  <si>
    <t>124</t>
  </si>
  <si>
    <t>000700013</t>
  </si>
  <si>
    <t xml:space="preserve">Podružný mateirál </t>
  </si>
  <si>
    <t>-578678053</t>
  </si>
  <si>
    <t>125</t>
  </si>
  <si>
    <t>000700014</t>
  </si>
  <si>
    <t>Podiel pridružených výkonov</t>
  </si>
  <si>
    <t>-1964458067</t>
  </si>
  <si>
    <t>126</t>
  </si>
  <si>
    <t>000700015</t>
  </si>
  <si>
    <t>Montáž rozvádzača RS</t>
  </si>
  <si>
    <t>1655052293</t>
  </si>
  <si>
    <t>Export Komplet</t>
  </si>
  <si>
    <t>2.0</t>
  </si>
  <si>
    <t>{46d97d88-1292-453f-a295-1dc50f7edfeb}</t>
  </si>
  <si>
    <t>0,001</t>
  </si>
  <si>
    <t>REKAPITULÁCIA STAVBY</t>
  </si>
  <si>
    <t>Kód:</t>
  </si>
  <si>
    <t>0007</t>
  </si>
  <si>
    <t xml:space="preserve"> </t>
  </si>
  <si>
    <t>True</t>
  </si>
  <si>
    <t>0,01</t>
  </si>
  <si>
    <t>REKAPITULÁCIA OBJEKTOV STAVBY</t>
  </si>
  <si>
    <t>Gymnázium, Šrobárova 1, 042 23 Košice</t>
  </si>
  <si>
    <t>Informatívne údaje z listov zákaziek</t>
  </si>
  <si>
    <t>Cena bez DPH [EUR]</t>
  </si>
  <si>
    <t>Cena s DPH [EUR]</t>
  </si>
  <si>
    <t>z toho Ostat.
náklady [EUR]</t>
  </si>
  <si>
    <t>DPH [EUR]</t>
  </si>
  <si>
    <t>Normohodiny [h]</t>
  </si>
  <si>
    <t>DPH základná [EUR]</t>
  </si>
  <si>
    <t>DPH znížená [EUR]</t>
  </si>
  <si>
    <t>DPH základná prenesená
[EUR]</t>
  </si>
  <si>
    <t>DPH znížená prenesená
[EUR]</t>
  </si>
  <si>
    <t>Základňa
DPH základná</t>
  </si>
  <si>
    <t>Základňa
DPH znížená</t>
  </si>
  <si>
    <t>Základňa
DPH zákl. prenesená</t>
  </si>
  <si>
    <t>Základňa
DPH zníž. prenesená</t>
  </si>
  <si>
    <t>Základňa
DPH nulová</t>
  </si>
  <si>
    <t>Náklady z rozpočtov</t>
  </si>
  <si>
    <t>###NOIMPORT###</t>
  </si>
  <si>
    <t>IMPORT</t>
  </si>
  <si>
    <t>{00000000-0000-0000-0000-000000000000}</t>
  </si>
  <si>
    <t>/</t>
  </si>
  <si>
    <t>0013</t>
  </si>
  <si>
    <t>Oprava učebne na 1.NP</t>
  </si>
  <si>
    <t>STA</t>
  </si>
  <si>
    <t>0013 - Oprava učebne na 1.NP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</si>
</sst>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\.mm\.yyyy"/>
    <numFmt numFmtId="165" formatCode="#,##0.00%"/>
    <numFmt numFmtId="166" formatCode="#,##0.000"/>
    <numFmt numFmtId="167" formatCode="#,##0.00000"/>
  </numFmts>
  <fonts count="36">
    <font>
      <sz val="11"/>
      <color theme="1"/>
      <name val="Calibri"/>
      <family val="2"/>
      <charset val="238"/>
      <scheme val="minor"/>
    </font>
    <font>
      <sz val="8"/>
      <color rgb="FF000000"/>
      <name val="Arial ce"/>
    </font>
    <font>
      <sz val="8"/>
      <name val="Arial ce"/>
    </font>
    <font>
      <sz val="8"/>
      <color rgb="FF3366FF"/>
      <name val="Arial ce"/>
    </font>
    <font>
      <b/>
      <sz val="14"/>
      <name val="Arial ce"/>
    </font>
    <font>
      <sz val="10"/>
      <color rgb="FF3366FF"/>
      <name val="Arial ce"/>
    </font>
    <font>
      <sz val="10"/>
      <color rgb="FF969696"/>
      <name val="Arial ce"/>
    </font>
    <font>
      <b/>
      <sz val="11"/>
      <name val="Arial ce"/>
    </font>
    <font>
      <sz val="10"/>
      <name val="Arial ce"/>
    </font>
    <font>
      <b/>
      <sz val="10"/>
      <name val="Arial ce"/>
    </font>
    <font>
      <b/>
      <sz val="12"/>
      <color rgb="FF960000"/>
      <name val="Arial ce"/>
    </font>
    <font>
      <sz val="8"/>
      <color rgb="FF969696"/>
      <name val="Arial ce"/>
    </font>
    <font>
      <b/>
      <sz val="12"/>
      <name val="Arial ce"/>
    </font>
    <font>
      <b/>
      <sz val="10"/>
      <color rgb="FF464646"/>
      <name val="Arial ce"/>
    </font>
    <font>
      <sz val="9"/>
      <name val="Arial ce"/>
    </font>
    <font>
      <b/>
      <sz val="12"/>
      <color rgb="FF800000"/>
      <name val="Arial ce"/>
    </font>
    <font>
      <sz val="12"/>
      <color rgb="FF003366"/>
      <name val="Arial ce"/>
    </font>
    <font>
      <sz val="10"/>
      <color rgb="FF003366"/>
      <name val="Arial ce"/>
    </font>
    <font>
      <sz val="9"/>
      <color rgb="FF969696"/>
      <name val="Arial ce"/>
    </font>
    <font>
      <sz val="8"/>
      <color rgb="FF960000"/>
      <name val="Arial ce"/>
    </font>
    <font>
      <b/>
      <sz val="8"/>
      <name val="Arial ce"/>
    </font>
    <font>
      <sz val="8"/>
      <color rgb="FF00336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color rgb="FF505050"/>
      <name val="Arial ce"/>
    </font>
    <font>
      <sz val="7"/>
      <color rgb="FF969696"/>
      <name val="Arial ce"/>
    </font>
    <font>
      <sz val="8"/>
      <color rgb="FFFFFFFF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12"/>
      <name val="Arial ce"/>
    </font>
    <font>
      <u/>
      <sz val="18"/>
      <color rgb="FF0000FF"/>
      <name val="Noto Sans Symbols"/>
    </font>
    <font>
      <sz val="11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D2D2D2"/>
        <bgColor rgb="FFD2D2D2"/>
      </patternFill>
    </fill>
    <fill>
      <patternFill patternType="solid">
        <fgColor rgb="FFBEBEBE"/>
        <bgColor rgb="FFBEBEBE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969696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969696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</borders>
  <cellStyleXfs count="2">
    <xf numFmtId="0" fontId="0" fillId="0" borderId="0"/>
    <xf numFmtId="0" fontId="1" fillId="0" borderId="0"/>
  </cellStyleXfs>
  <cellXfs count="191">
    <xf numFmtId="0" fontId="0" fillId="0" borderId="0" xfId="0"/>
    <xf numFmtId="0" fontId="2" fillId="0" borderId="0" xfId="1" applyFont="1"/>
    <xf numFmtId="0" fontId="1" fillId="0" borderId="0" xfId="1" applyFont="1" applyAlignment="1"/>
    <xf numFmtId="0" fontId="2" fillId="0" borderId="0" xfId="1" applyFont="1" applyAlignment="1">
      <alignment horizontal="left" vertical="center"/>
    </xf>
    <xf numFmtId="0" fontId="2" fillId="0" borderId="1" xfId="1" applyFont="1" applyBorder="1"/>
    <xf numFmtId="0" fontId="2" fillId="0" borderId="2" xfId="1" applyFont="1" applyBorder="1"/>
    <xf numFmtId="0" fontId="2" fillId="0" borderId="3" xfId="1" applyFont="1" applyBorder="1"/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0" fontId="2" fillId="0" borderId="3" xfId="1" applyFont="1" applyBorder="1" applyAlignment="1">
      <alignment vertical="center"/>
    </xf>
    <xf numFmtId="0" fontId="8" fillId="0" borderId="0" xfId="1" applyFont="1" applyAlignment="1">
      <alignment horizontal="left" vertical="center"/>
    </xf>
    <xf numFmtId="164" fontId="8" fillId="0" borderId="0" xfId="1" applyNumberFormat="1" applyFont="1" applyAlignment="1">
      <alignment horizontal="left" vertical="center"/>
    </xf>
    <xf numFmtId="0" fontId="2" fillId="0" borderId="0" xfId="1" applyFont="1" applyAlignment="1">
      <alignment vertical="center" wrapText="1"/>
    </xf>
    <xf numFmtId="0" fontId="2" fillId="0" borderId="3" xfId="1" applyFont="1" applyBorder="1" applyAlignment="1">
      <alignment vertical="center" wrapText="1"/>
    </xf>
    <xf numFmtId="0" fontId="2" fillId="0" borderId="4" xfId="1" applyFont="1" applyBorder="1" applyAlignment="1">
      <alignment vertical="center"/>
    </xf>
    <xf numFmtId="0" fontId="9" fillId="0" borderId="0" xfId="1" applyFont="1" applyAlignment="1">
      <alignment horizontal="left" vertical="center"/>
    </xf>
    <xf numFmtId="4" fontId="10" fillId="0" borderId="0" xfId="1" applyNumberFormat="1" applyFont="1" applyAlignment="1">
      <alignment vertical="center"/>
    </xf>
    <xf numFmtId="0" fontId="6" fillId="0" borderId="0" xfId="1" applyFont="1" applyAlignment="1">
      <alignment horizontal="right" vertical="center"/>
    </xf>
    <xf numFmtId="0" fontId="11" fillId="0" borderId="0" xfId="1" applyFont="1" applyAlignment="1">
      <alignment horizontal="left" vertical="center"/>
    </xf>
    <xf numFmtId="4" fontId="6" fillId="0" borderId="0" xfId="1" applyNumberFormat="1" applyFont="1" applyAlignment="1">
      <alignment vertical="center"/>
    </xf>
    <xf numFmtId="165" fontId="6" fillId="0" borderId="0" xfId="1" applyNumberFormat="1" applyFont="1" applyAlignment="1">
      <alignment horizontal="right" vertical="center"/>
    </xf>
    <xf numFmtId="0" fontId="2" fillId="3" borderId="0" xfId="1" applyFont="1" applyFill="1" applyBorder="1" applyAlignment="1">
      <alignment vertical="center"/>
    </xf>
    <xf numFmtId="0" fontId="12" fillId="3" borderId="5" xfId="1" applyFont="1" applyFill="1" applyBorder="1" applyAlignment="1">
      <alignment horizontal="left" vertical="center"/>
    </xf>
    <xf numFmtId="0" fontId="2" fillId="3" borderId="6" xfId="1" applyFont="1" applyFill="1" applyBorder="1" applyAlignment="1">
      <alignment vertical="center"/>
    </xf>
    <xf numFmtId="0" fontId="12" fillId="3" borderId="6" xfId="1" applyFont="1" applyFill="1" applyBorder="1" applyAlignment="1">
      <alignment horizontal="right" vertical="center"/>
    </xf>
    <xf numFmtId="0" fontId="12" fillId="3" borderId="6" xfId="1" applyFont="1" applyFill="1" applyBorder="1" applyAlignment="1">
      <alignment horizontal="center" vertical="center"/>
    </xf>
    <xf numFmtId="4" fontId="12" fillId="3" borderId="6" xfId="1" applyNumberFormat="1" applyFont="1" applyFill="1" applyBorder="1" applyAlignment="1">
      <alignment vertical="center"/>
    </xf>
    <xf numFmtId="0" fontId="2" fillId="3" borderId="7" xfId="1" applyFont="1" applyFill="1" applyBorder="1" applyAlignment="1">
      <alignment vertical="center"/>
    </xf>
    <xf numFmtId="0" fontId="13" fillId="0" borderId="8" xfId="1" applyFont="1" applyBorder="1" applyAlignment="1">
      <alignment horizontal="left" vertical="center"/>
    </xf>
    <xf numFmtId="0" fontId="2" fillId="0" borderId="8" xfId="1" applyFont="1" applyBorder="1" applyAlignment="1">
      <alignment vertical="center"/>
    </xf>
    <xf numFmtId="0" fontId="6" fillId="0" borderId="9" xfId="1" applyFont="1" applyBorder="1" applyAlignment="1">
      <alignment horizontal="left" vertical="center"/>
    </xf>
    <xf numFmtId="0" fontId="2" fillId="0" borderId="9" xfId="1" applyFont="1" applyBorder="1" applyAlignment="1">
      <alignment vertical="center"/>
    </xf>
    <xf numFmtId="0" fontId="6" fillId="0" borderId="9" xfId="1" applyFont="1" applyBorder="1" applyAlignment="1">
      <alignment horizontal="center" vertical="center"/>
    </xf>
    <xf numFmtId="0" fontId="6" fillId="0" borderId="9" xfId="1" applyFont="1" applyBorder="1" applyAlignment="1">
      <alignment horizontal="right" vertical="center"/>
    </xf>
    <xf numFmtId="0" fontId="2" fillId="0" borderId="10" xfId="1" applyFont="1" applyBorder="1" applyAlignment="1">
      <alignment vertical="center"/>
    </xf>
    <xf numFmtId="0" fontId="2" fillId="0" borderId="11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8" fillId="0" borderId="0" xfId="1" applyFont="1" applyAlignment="1">
      <alignment horizontal="left" vertical="center" wrapText="1"/>
    </xf>
    <xf numFmtId="0" fontId="14" fillId="3" borderId="0" xfId="1" applyFont="1" applyFill="1" applyBorder="1" applyAlignment="1">
      <alignment horizontal="left" vertical="center"/>
    </xf>
    <xf numFmtId="0" fontId="14" fillId="3" borderId="0" xfId="1" applyFont="1" applyFill="1" applyBorder="1" applyAlignment="1">
      <alignment horizontal="right" vertical="center"/>
    </xf>
    <xf numFmtId="0" fontId="15" fillId="0" borderId="0" xfId="1" applyFont="1" applyAlignment="1">
      <alignment horizontal="left" vertical="center"/>
    </xf>
    <xf numFmtId="0" fontId="16" fillId="0" borderId="0" xfId="1" applyFont="1" applyAlignment="1">
      <alignment vertical="center"/>
    </xf>
    <xf numFmtId="0" fontId="16" fillId="0" borderId="3" xfId="1" applyFont="1" applyBorder="1" applyAlignment="1">
      <alignment vertical="center"/>
    </xf>
    <xf numFmtId="0" fontId="16" fillId="0" borderId="12" xfId="1" applyFont="1" applyBorder="1" applyAlignment="1">
      <alignment horizontal="left" vertical="center"/>
    </xf>
    <xf numFmtId="0" fontId="16" fillId="0" borderId="12" xfId="1" applyFont="1" applyBorder="1" applyAlignment="1">
      <alignment vertical="center"/>
    </xf>
    <xf numFmtId="4" fontId="16" fillId="0" borderId="12" xfId="1" applyNumberFormat="1" applyFont="1" applyBorder="1" applyAlignment="1">
      <alignment vertical="center"/>
    </xf>
    <xf numFmtId="0" fontId="17" fillId="0" borderId="0" xfId="1" applyFont="1" applyAlignment="1">
      <alignment vertical="center"/>
    </xf>
    <xf numFmtId="0" fontId="17" fillId="0" borderId="3" xfId="1" applyFont="1" applyBorder="1" applyAlignment="1">
      <alignment vertical="center"/>
    </xf>
    <xf numFmtId="0" fontId="17" fillId="0" borderId="12" xfId="1" applyFont="1" applyBorder="1" applyAlignment="1">
      <alignment horizontal="left" vertical="center"/>
    </xf>
    <xf numFmtId="0" fontId="17" fillId="0" borderId="12" xfId="1" applyFont="1" applyBorder="1" applyAlignment="1">
      <alignment vertical="center"/>
    </xf>
    <xf numFmtId="4" fontId="17" fillId="0" borderId="12" xfId="1" applyNumberFormat="1" applyFont="1" applyBorder="1" applyAlignment="1">
      <alignment vertical="center"/>
    </xf>
    <xf numFmtId="0" fontId="2" fillId="0" borderId="0" xfId="1" applyFont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14" fillId="3" borderId="13" xfId="1" applyFont="1" applyFill="1" applyBorder="1" applyAlignment="1">
      <alignment horizontal="center" vertical="center" wrapText="1"/>
    </xf>
    <xf numFmtId="0" fontId="14" fillId="3" borderId="14" xfId="1" applyFont="1" applyFill="1" applyBorder="1" applyAlignment="1">
      <alignment horizontal="center" vertical="center" wrapText="1"/>
    </xf>
    <xf numFmtId="0" fontId="14" fillId="3" borderId="15" xfId="1" applyFont="1" applyFill="1" applyBorder="1" applyAlignment="1">
      <alignment horizontal="center" vertical="center" wrapText="1"/>
    </xf>
    <xf numFmtId="0" fontId="14" fillId="3" borderId="0" xfId="1" applyFont="1" applyFill="1" applyBorder="1" applyAlignment="1">
      <alignment horizontal="center" vertical="center" wrapText="1"/>
    </xf>
    <xf numFmtId="0" fontId="18" fillId="0" borderId="13" xfId="1" applyFont="1" applyBorder="1" applyAlignment="1">
      <alignment horizontal="center" vertical="center" wrapText="1"/>
    </xf>
    <xf numFmtId="0" fontId="18" fillId="0" borderId="14" xfId="1" applyFont="1" applyBorder="1" applyAlignment="1">
      <alignment horizontal="center" vertical="center" wrapText="1"/>
    </xf>
    <xf numFmtId="0" fontId="18" fillId="0" borderId="15" xfId="1" applyFont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166" fontId="10" fillId="0" borderId="0" xfId="1" applyNumberFormat="1" applyFont="1"/>
    <xf numFmtId="0" fontId="2" fillId="0" borderId="16" xfId="1" applyFont="1" applyBorder="1" applyAlignment="1">
      <alignment vertical="center"/>
    </xf>
    <xf numFmtId="167" fontId="19" fillId="0" borderId="4" xfId="1" applyNumberFormat="1" applyFont="1" applyBorder="1"/>
    <xf numFmtId="167" fontId="19" fillId="0" borderId="17" xfId="1" applyNumberFormat="1" applyFont="1" applyBorder="1"/>
    <xf numFmtId="166" fontId="20" fillId="0" borderId="0" xfId="1" applyNumberFormat="1" applyFont="1" applyAlignment="1">
      <alignment vertical="center"/>
    </xf>
    <xf numFmtId="0" fontId="21" fillId="0" borderId="0" xfId="1" applyFont="1"/>
    <xf numFmtId="0" fontId="21" fillId="0" borderId="3" xfId="1" applyFont="1" applyBorder="1"/>
    <xf numFmtId="0" fontId="21" fillId="0" borderId="0" xfId="1" applyFont="1" applyAlignment="1">
      <alignment horizontal="left"/>
    </xf>
    <xf numFmtId="0" fontId="16" fillId="0" borderId="0" xfId="1" applyFont="1" applyAlignment="1">
      <alignment horizontal="left"/>
    </xf>
    <xf numFmtId="166" fontId="16" fillId="0" borderId="0" xfId="1" applyNumberFormat="1" applyFont="1"/>
    <xf numFmtId="0" fontId="21" fillId="0" borderId="18" xfId="1" applyFont="1" applyBorder="1"/>
    <xf numFmtId="167" fontId="21" fillId="0" borderId="0" xfId="1" applyNumberFormat="1" applyFont="1"/>
    <xf numFmtId="167" fontId="21" fillId="0" borderId="19" xfId="1" applyNumberFormat="1" applyFont="1" applyBorder="1"/>
    <xf numFmtId="0" fontId="21" fillId="0" borderId="0" xfId="1" applyFont="1" applyAlignment="1">
      <alignment horizontal="center"/>
    </xf>
    <xf numFmtId="166" fontId="21" fillId="0" borderId="0" xfId="1" applyNumberFormat="1" applyFont="1" applyAlignment="1">
      <alignment vertical="center"/>
    </xf>
    <xf numFmtId="0" fontId="17" fillId="0" borderId="0" xfId="1" applyFont="1" applyAlignment="1">
      <alignment horizontal="left"/>
    </xf>
    <xf numFmtId="166" fontId="17" fillId="0" borderId="0" xfId="1" applyNumberFormat="1" applyFont="1"/>
    <xf numFmtId="0" fontId="14" fillId="0" borderId="20" xfId="1" applyFont="1" applyBorder="1" applyAlignment="1">
      <alignment horizontal="center" vertical="center"/>
    </xf>
    <xf numFmtId="49" fontId="14" fillId="0" borderId="20" xfId="1" applyNumberFormat="1" applyFont="1" applyBorder="1" applyAlignment="1">
      <alignment horizontal="left" vertical="center" wrapText="1"/>
    </xf>
    <xf numFmtId="0" fontId="14" fillId="0" borderId="20" xfId="1" applyFont="1" applyBorder="1" applyAlignment="1">
      <alignment horizontal="left" vertical="center" wrapText="1"/>
    </xf>
    <xf numFmtId="0" fontId="14" fillId="0" borderId="20" xfId="1" applyFont="1" applyBorder="1" applyAlignment="1">
      <alignment horizontal="center" vertical="center" wrapText="1"/>
    </xf>
    <xf numFmtId="166" fontId="14" fillId="0" borderId="20" xfId="1" applyNumberFormat="1" applyFont="1" applyBorder="1" applyAlignment="1">
      <alignment vertical="center"/>
    </xf>
    <xf numFmtId="0" fontId="2" fillId="0" borderId="20" xfId="1" applyFont="1" applyBorder="1" applyAlignment="1">
      <alignment vertical="center"/>
    </xf>
    <xf numFmtId="0" fontId="18" fillId="0" borderId="18" xfId="1" applyFont="1" applyBorder="1" applyAlignment="1">
      <alignment horizontal="left" vertical="center"/>
    </xf>
    <xf numFmtId="0" fontId="18" fillId="0" borderId="0" xfId="1" applyFont="1" applyAlignment="1">
      <alignment horizontal="center" vertical="center"/>
    </xf>
    <xf numFmtId="167" fontId="18" fillId="0" borderId="0" xfId="1" applyNumberFormat="1" applyFont="1" applyAlignment="1">
      <alignment vertical="center"/>
    </xf>
    <xf numFmtId="167" fontId="18" fillId="0" borderId="19" xfId="1" applyNumberFormat="1" applyFont="1" applyBorder="1" applyAlignment="1">
      <alignment vertical="center"/>
    </xf>
    <xf numFmtId="0" fontId="14" fillId="0" borderId="0" xfId="1" applyFont="1" applyAlignment="1">
      <alignment horizontal="left" vertical="center"/>
    </xf>
    <xf numFmtId="4" fontId="2" fillId="0" borderId="0" xfId="1" applyNumberFormat="1" applyFont="1" applyAlignment="1">
      <alignment vertical="center"/>
    </xf>
    <xf numFmtId="166" fontId="2" fillId="0" borderId="0" xfId="1" applyNumberFormat="1" applyFont="1" applyAlignment="1">
      <alignment vertical="center"/>
    </xf>
    <xf numFmtId="0" fontId="22" fillId="0" borderId="20" xfId="1" applyFont="1" applyBorder="1" applyAlignment="1">
      <alignment horizontal="center" vertical="center"/>
    </xf>
    <xf numFmtId="49" fontId="22" fillId="0" borderId="20" xfId="1" applyNumberFormat="1" applyFont="1" applyBorder="1" applyAlignment="1">
      <alignment horizontal="left" vertical="center" wrapText="1"/>
    </xf>
    <xf numFmtId="0" fontId="22" fillId="0" borderId="20" xfId="1" applyFont="1" applyBorder="1" applyAlignment="1">
      <alignment horizontal="left" vertical="center" wrapText="1"/>
    </xf>
    <xf numFmtId="0" fontId="22" fillId="0" borderId="20" xfId="1" applyFont="1" applyBorder="1" applyAlignment="1">
      <alignment horizontal="center" vertical="center" wrapText="1"/>
    </xf>
    <xf numFmtId="166" fontId="22" fillId="0" borderId="20" xfId="1" applyNumberFormat="1" applyFont="1" applyBorder="1" applyAlignment="1">
      <alignment vertical="center"/>
    </xf>
    <xf numFmtId="0" fontId="23" fillId="0" borderId="20" xfId="1" applyFont="1" applyBorder="1" applyAlignment="1">
      <alignment vertical="center"/>
    </xf>
    <xf numFmtId="0" fontId="23" fillId="0" borderId="3" xfId="1" applyFont="1" applyBorder="1" applyAlignment="1">
      <alignment vertical="center"/>
    </xf>
    <xf numFmtId="0" fontId="22" fillId="0" borderId="18" xfId="1" applyFont="1" applyBorder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24" fillId="0" borderId="0" xfId="1" applyFont="1" applyAlignment="1">
      <alignment vertical="center"/>
    </xf>
    <xf numFmtId="0" fontId="24" fillId="0" borderId="3" xfId="1" applyFont="1" applyBorder="1" applyAlignment="1">
      <alignment vertical="center"/>
    </xf>
    <xf numFmtId="0" fontId="25" fillId="0" borderId="0" xfId="1" applyFont="1" applyAlignment="1">
      <alignment horizontal="left" vertical="center"/>
    </xf>
    <xf numFmtId="0" fontId="24" fillId="0" borderId="0" xfId="1" applyFont="1" applyAlignment="1">
      <alignment horizontal="left" vertical="center" wrapText="1"/>
    </xf>
    <xf numFmtId="166" fontId="24" fillId="0" borderId="0" xfId="1" applyNumberFormat="1" applyFont="1" applyAlignment="1">
      <alignment vertical="center"/>
    </xf>
    <xf numFmtId="0" fontId="24" fillId="0" borderId="18" xfId="1" applyFont="1" applyBorder="1" applyAlignment="1">
      <alignment vertical="center"/>
    </xf>
    <xf numFmtId="0" fontId="24" fillId="0" borderId="19" xfId="1" applyFont="1" applyBorder="1" applyAlignment="1">
      <alignment vertical="center"/>
    </xf>
    <xf numFmtId="0" fontId="24" fillId="0" borderId="0" xfId="1" applyFont="1" applyAlignment="1">
      <alignment horizontal="left" vertical="center"/>
    </xf>
    <xf numFmtId="0" fontId="18" fillId="0" borderId="21" xfId="1" applyFont="1" applyBorder="1" applyAlignment="1">
      <alignment horizontal="left" vertical="center"/>
    </xf>
    <xf numFmtId="0" fontId="18" fillId="0" borderId="12" xfId="1" applyFont="1" applyBorder="1" applyAlignment="1">
      <alignment horizontal="center" vertical="center"/>
    </xf>
    <xf numFmtId="167" fontId="18" fillId="0" borderId="12" xfId="1" applyNumberFormat="1" applyFont="1" applyBorder="1" applyAlignment="1">
      <alignment vertical="center"/>
    </xf>
    <xf numFmtId="167" fontId="18" fillId="0" borderId="22" xfId="1" applyNumberFormat="1" applyFont="1" applyBorder="1" applyAlignment="1">
      <alignment vertical="center"/>
    </xf>
    <xf numFmtId="0" fontId="26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6" fillId="0" borderId="0" xfId="1" applyFont="1" applyAlignment="1">
      <alignment horizontal="left" vertical="top"/>
    </xf>
    <xf numFmtId="0" fontId="7" fillId="0" borderId="0" xfId="1" applyFont="1" applyAlignment="1">
      <alignment horizontal="left" vertical="top"/>
    </xf>
    <xf numFmtId="14" fontId="8" fillId="0" borderId="0" xfId="1" applyNumberFormat="1" applyFont="1" applyAlignment="1">
      <alignment horizontal="left" vertical="center"/>
    </xf>
    <xf numFmtId="0" fontId="2" fillId="0" borderId="8" xfId="1" applyFont="1" applyBorder="1"/>
    <xf numFmtId="0" fontId="9" fillId="0" borderId="9" xfId="1" applyFont="1" applyBorder="1" applyAlignment="1">
      <alignment horizontal="left" vertical="center"/>
    </xf>
    <xf numFmtId="0" fontId="6" fillId="0" borderId="0" xfId="1" applyFont="1" applyAlignment="1">
      <alignment vertical="center"/>
    </xf>
    <xf numFmtId="0" fontId="6" fillId="0" borderId="3" xfId="1" applyFont="1" applyBorder="1" applyAlignment="1">
      <alignment vertical="center"/>
    </xf>
    <xf numFmtId="0" fontId="2" fillId="4" borderId="0" xfId="1" applyFont="1" applyFill="1" applyBorder="1" applyAlignment="1">
      <alignment vertical="center"/>
    </xf>
    <xf numFmtId="0" fontId="12" fillId="4" borderId="5" xfId="1" applyFont="1" applyFill="1" applyBorder="1" applyAlignment="1">
      <alignment horizontal="left" vertical="center"/>
    </xf>
    <xf numFmtId="0" fontId="2" fillId="4" borderId="6" xfId="1" applyFont="1" applyFill="1" applyBorder="1" applyAlignment="1">
      <alignment vertical="center"/>
    </xf>
    <xf numFmtId="0" fontId="12" fillId="4" borderId="6" xfId="1" applyFont="1" applyFill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8" fillId="0" borderId="3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2" fillId="0" borderId="17" xfId="1" applyFont="1" applyBorder="1" applyAlignment="1">
      <alignment vertical="center"/>
    </xf>
    <xf numFmtId="0" fontId="2" fillId="0" borderId="19" xfId="1" applyFont="1" applyBorder="1" applyAlignment="1">
      <alignment vertical="center"/>
    </xf>
    <xf numFmtId="0" fontId="14" fillId="3" borderId="0" xfId="1" applyFont="1" applyFill="1" applyBorder="1" applyAlignment="1">
      <alignment horizontal="center" vertical="center"/>
    </xf>
    <xf numFmtId="0" fontId="12" fillId="0" borderId="0" xfId="1" applyFont="1" applyAlignment="1">
      <alignment vertical="center"/>
    </xf>
    <xf numFmtId="0" fontId="12" fillId="0" borderId="3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12" fillId="0" borderId="0" xfId="1" applyFont="1" applyAlignment="1">
      <alignment horizontal="center" vertical="center"/>
    </xf>
    <xf numFmtId="4" fontId="28" fillId="0" borderId="18" xfId="1" applyNumberFormat="1" applyFont="1" applyBorder="1" applyAlignment="1">
      <alignment vertical="center"/>
    </xf>
    <xf numFmtId="4" fontId="28" fillId="0" borderId="0" xfId="1" applyNumberFormat="1" applyFont="1" applyAlignment="1">
      <alignment vertical="center"/>
    </xf>
    <xf numFmtId="167" fontId="28" fillId="0" borderId="0" xfId="1" applyNumberFormat="1" applyFont="1" applyAlignment="1">
      <alignment vertical="center"/>
    </xf>
    <xf numFmtId="4" fontId="28" fillId="0" borderId="19" xfId="1" applyNumberFormat="1" applyFont="1" applyBorder="1" applyAlignment="1">
      <alignment vertical="center"/>
    </xf>
    <xf numFmtId="0" fontId="12" fillId="0" borderId="0" xfId="1" applyFont="1" applyAlignment="1">
      <alignment horizontal="left" vertical="center"/>
    </xf>
    <xf numFmtId="0" fontId="29" fillId="0" borderId="0" xfId="1" applyFont="1" applyAlignment="1">
      <alignment horizontal="left" vertical="center"/>
    </xf>
    <xf numFmtId="0" fontId="30" fillId="0" borderId="0" xfId="1" applyFont="1" applyAlignment="1">
      <alignment horizontal="center" vertical="center"/>
    </xf>
    <xf numFmtId="0" fontId="31" fillId="0" borderId="3" xfId="1" applyFont="1" applyBorder="1" applyAlignment="1">
      <alignment vertical="center"/>
    </xf>
    <xf numFmtId="0" fontId="32" fillId="0" borderId="0" xfId="1" applyFont="1" applyAlignment="1">
      <alignment vertical="center"/>
    </xf>
    <xf numFmtId="0" fontId="33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4" fontId="34" fillId="0" borderId="21" xfId="1" applyNumberFormat="1" applyFont="1" applyBorder="1" applyAlignment="1">
      <alignment vertical="center"/>
    </xf>
    <xf numFmtId="4" fontId="34" fillId="0" borderId="12" xfId="1" applyNumberFormat="1" applyFont="1" applyBorder="1" applyAlignment="1">
      <alignment vertical="center"/>
    </xf>
    <xf numFmtId="167" fontId="34" fillId="0" borderId="12" xfId="1" applyNumberFormat="1" applyFont="1" applyBorder="1" applyAlignment="1">
      <alignment vertical="center"/>
    </xf>
    <xf numFmtId="4" fontId="34" fillId="0" borderId="22" xfId="1" applyNumberFormat="1" applyFont="1" applyBorder="1" applyAlignment="1">
      <alignment vertical="center"/>
    </xf>
    <xf numFmtId="0" fontId="31" fillId="0" borderId="0" xfId="1" applyFont="1" applyAlignment="1">
      <alignment vertical="center"/>
    </xf>
    <xf numFmtId="0" fontId="31" fillId="0" borderId="0" xfId="1" applyFont="1" applyAlignment="1">
      <alignment horizontal="left" vertical="center"/>
    </xf>
    <xf numFmtId="4" fontId="10" fillId="0" borderId="0" xfId="1" applyNumberFormat="1" applyFont="1" applyAlignment="1">
      <alignment horizontal="right" vertical="center"/>
    </xf>
    <xf numFmtId="0" fontId="1" fillId="0" borderId="0" xfId="1" applyFont="1" applyAlignment="1"/>
    <xf numFmtId="4" fontId="10" fillId="0" borderId="0" xfId="1" applyNumberFormat="1" applyFont="1" applyAlignment="1">
      <alignment vertical="center"/>
    </xf>
    <xf numFmtId="0" fontId="32" fillId="0" borderId="0" xfId="1" applyFont="1" applyAlignment="1">
      <alignment horizontal="left" vertical="center" wrapText="1"/>
    </xf>
    <xf numFmtId="4" fontId="33" fillId="0" borderId="0" xfId="1" applyNumberFormat="1" applyFont="1" applyAlignment="1">
      <alignment vertical="center"/>
    </xf>
    <xf numFmtId="164" fontId="8" fillId="0" borderId="0" xfId="1" applyNumberFormat="1" applyFont="1" applyAlignment="1">
      <alignment horizontal="left" vertical="center"/>
    </xf>
    <xf numFmtId="0" fontId="8" fillId="0" borderId="0" xfId="1" applyFont="1" applyAlignment="1">
      <alignment vertical="center" wrapText="1"/>
    </xf>
    <xf numFmtId="0" fontId="28" fillId="0" borderId="16" xfId="1" applyFont="1" applyBorder="1" applyAlignment="1">
      <alignment horizontal="center" vertical="center"/>
    </xf>
    <xf numFmtId="0" fontId="14" fillId="3" borderId="5" xfId="1" applyFont="1" applyFill="1" applyBorder="1" applyAlignment="1">
      <alignment horizontal="center" vertical="center"/>
    </xf>
    <xf numFmtId="0" fontId="2" fillId="0" borderId="6" xfId="1" applyFont="1" applyBorder="1"/>
    <xf numFmtId="0" fontId="14" fillId="3" borderId="6" xfId="1" applyFont="1" applyFill="1" applyBorder="1" applyAlignment="1">
      <alignment horizontal="center" vertical="center"/>
    </xf>
    <xf numFmtId="0" fontId="14" fillId="3" borderId="6" xfId="1" applyFont="1" applyFill="1" applyBorder="1" applyAlignment="1">
      <alignment horizontal="right" vertical="center"/>
    </xf>
    <xf numFmtId="0" fontId="2" fillId="0" borderId="7" xfId="1" applyFont="1" applyBorder="1"/>
    <xf numFmtId="165" fontId="6" fillId="0" borderId="0" xfId="1" applyNumberFormat="1" applyFont="1" applyAlignment="1">
      <alignment horizontal="left" vertical="center"/>
    </xf>
    <xf numFmtId="4" fontId="27" fillId="0" borderId="0" xfId="1" applyNumberFormat="1" applyFont="1" applyAlignment="1">
      <alignment vertical="center"/>
    </xf>
    <xf numFmtId="0" fontId="12" fillId="4" borderId="6" xfId="1" applyFont="1" applyFill="1" applyBorder="1" applyAlignment="1">
      <alignment horizontal="left" vertical="center"/>
    </xf>
    <xf numFmtId="4" fontId="12" fillId="4" borderId="6" xfId="1" applyNumberFormat="1" applyFont="1" applyFill="1" applyBorder="1" applyAlignment="1">
      <alignment vertical="center"/>
    </xf>
    <xf numFmtId="0" fontId="7" fillId="0" borderId="0" xfId="1" applyFont="1" applyAlignment="1">
      <alignment horizontal="left" vertical="center" wrapText="1"/>
    </xf>
    <xf numFmtId="0" fontId="3" fillId="2" borderId="0" xfId="1" applyFont="1" applyFill="1" applyBorder="1" applyAlignment="1">
      <alignment horizontal="center" vertical="center"/>
    </xf>
    <xf numFmtId="0" fontId="2" fillId="0" borderId="0" xfId="1" applyFont="1" applyBorder="1"/>
    <xf numFmtId="0" fontId="8" fillId="0" borderId="0" xfId="1" applyFont="1" applyAlignment="1">
      <alignment horizontal="left" vertical="center"/>
    </xf>
    <xf numFmtId="0" fontId="7" fillId="0" borderId="0" xfId="1" applyFont="1" applyAlignment="1">
      <alignment horizontal="left" vertical="top" wrapText="1"/>
    </xf>
    <xf numFmtId="0" fontId="8" fillId="0" borderId="0" xfId="1" applyFont="1" applyAlignment="1">
      <alignment horizontal="left" vertical="center" wrapText="1"/>
    </xf>
    <xf numFmtId="4" fontId="9" fillId="0" borderId="9" xfId="1" applyNumberFormat="1" applyFont="1" applyBorder="1" applyAlignment="1">
      <alignment vertical="center"/>
    </xf>
    <xf numFmtId="0" fontId="2" fillId="0" borderId="9" xfId="1" applyFont="1" applyBorder="1"/>
    <xf numFmtId="0" fontId="6" fillId="0" borderId="0" xfId="1" applyFont="1" applyAlignment="1">
      <alignment horizontal="right" vertical="center"/>
    </xf>
    <xf numFmtId="0" fontId="6" fillId="0" borderId="0" xfId="1" applyFont="1" applyAlignment="1">
      <alignment horizontal="left" vertical="center" wrapText="1"/>
    </xf>
    <xf numFmtId="0" fontId="35" fillId="0" borderId="0" xfId="1" applyFont="1" applyAlignment="1">
      <alignment horizontal="left" vertical="center"/>
    </xf>
    <xf numFmtId="0" fontId="28" fillId="0" borderId="4" xfId="1" applyFont="1" applyBorder="1" applyAlignment="1">
      <alignment horizontal="center" vertical="center"/>
    </xf>
    <xf numFmtId="0" fontId="28" fillId="0" borderId="18" xfId="1" applyFont="1" applyBorder="1" applyAlignment="1">
      <alignment horizontal="center" vertical="center"/>
    </xf>
    <xf numFmtId="0" fontId="28" fillId="0" borderId="0" xfId="1" applyFont="1" applyBorder="1" applyAlignment="1">
      <alignment horizontal="center" vertical="center"/>
    </xf>
    <xf numFmtId="0" fontId="28" fillId="0" borderId="21" xfId="1" applyFont="1" applyBorder="1" applyAlignment="1">
      <alignment horizontal="center" vertical="center"/>
    </xf>
    <xf numFmtId="0" fontId="28" fillId="0" borderId="12" xfId="1" applyFont="1" applyBorder="1" applyAlignment="1">
      <alignment horizontal="center" vertical="center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&#237;loha%20&#269;.%201%20-%20V&#253;kaz%20-%20v&#253;mer%20a%20kryc&#237;%20list%20rozpo&#269;tu-%20oprava%20u&#269;eb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 rozpočtu"/>
      <sheetName val="Výkaz-výmer"/>
    </sheetNames>
    <sheetDataSet>
      <sheetData sheetId="0">
        <row r="6">
          <cell r="K6" t="str">
            <v xml:space="preserve">Oprava učebne </v>
          </cell>
        </row>
        <row r="13">
          <cell r="AN13" t="str">
            <v/>
          </cell>
        </row>
        <row r="14">
          <cell r="E14" t="str">
            <v xml:space="preserve"> </v>
          </cell>
          <cell r="AN14" t="str">
            <v/>
          </cell>
        </row>
        <row r="16">
          <cell r="AN16" t="str">
            <v/>
          </cell>
        </row>
        <row r="17">
          <cell r="E17" t="str">
            <v xml:space="preserve"> </v>
          </cell>
          <cell r="AN17" t="str">
            <v/>
          </cell>
        </row>
      </sheetData>
      <sheetData sheetId="1">
        <row r="30">
          <cell r="J30">
            <v>0</v>
          </cell>
        </row>
        <row r="33">
          <cell r="F33">
            <v>0</v>
          </cell>
          <cell r="J33">
            <v>0</v>
          </cell>
        </row>
        <row r="34">
          <cell r="F34">
            <v>0</v>
          </cell>
          <cell r="J34">
            <v>0</v>
          </cell>
        </row>
        <row r="35">
          <cell r="F35">
            <v>0</v>
          </cell>
          <cell r="J35">
            <v>0</v>
          </cell>
        </row>
        <row r="36">
          <cell r="F36">
            <v>0</v>
          </cell>
          <cell r="J36">
            <v>0</v>
          </cell>
        </row>
        <row r="37">
          <cell r="F37">
            <v>0</v>
          </cell>
        </row>
        <row r="135">
          <cell r="P135">
            <v>343.80860070999995</v>
          </cell>
        </row>
      </sheetData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0"/>
  <sheetViews>
    <sheetView showGridLines="0" topLeftCell="A58" workbookViewId="0">
      <selection activeCell="L85" sqref="L85:AO85"/>
    </sheetView>
  </sheetViews>
  <sheetFormatPr defaultColWidth="14.42578125" defaultRowHeight="15" customHeight="1"/>
  <cols>
    <col min="1" max="1" width="7.140625" style="2" customWidth="1"/>
    <col min="2" max="2" width="1.42578125" style="2" customWidth="1"/>
    <col min="3" max="3" width="3.5703125" style="2" customWidth="1"/>
    <col min="4" max="33" width="2.28515625" style="2" customWidth="1"/>
    <col min="34" max="34" width="2.85546875" style="2" customWidth="1"/>
    <col min="35" max="35" width="27.140625" style="2" customWidth="1"/>
    <col min="36" max="37" width="2.140625" style="2" customWidth="1"/>
    <col min="38" max="38" width="7.140625" style="2" customWidth="1"/>
    <col min="39" max="39" width="2.85546875" style="2" customWidth="1"/>
    <col min="40" max="40" width="11.42578125" style="2" customWidth="1"/>
    <col min="41" max="41" width="6.42578125" style="2" customWidth="1"/>
    <col min="42" max="42" width="3.5703125" style="2" customWidth="1"/>
    <col min="43" max="43" width="13.42578125" style="2" hidden="1" customWidth="1"/>
    <col min="44" max="44" width="11.7109375" style="2" hidden="1" customWidth="1"/>
    <col min="45" max="47" width="22.140625" style="2" hidden="1" customWidth="1"/>
    <col min="48" max="49" width="18.5703125" style="2" hidden="1" customWidth="1"/>
    <col min="50" max="51" width="21.42578125" style="2" hidden="1" customWidth="1"/>
    <col min="52" max="52" width="18.5703125" style="2" hidden="1" customWidth="1"/>
    <col min="53" max="53" width="16.42578125" style="2" hidden="1" customWidth="1"/>
    <col min="54" max="54" width="21.42578125" style="2" hidden="1" customWidth="1"/>
    <col min="55" max="55" width="18.5703125" style="2" hidden="1" customWidth="1"/>
    <col min="56" max="56" width="16.42578125" style="2" hidden="1" customWidth="1"/>
    <col min="57" max="57" width="57" style="2" hidden="1" customWidth="1"/>
    <col min="58" max="58" width="7.5703125" style="2" hidden="1" customWidth="1"/>
    <col min="59" max="70" width="7.5703125" style="2" customWidth="1"/>
    <col min="71" max="91" width="8" style="2" hidden="1" customWidth="1"/>
    <col min="92" max="16384" width="14.42578125" style="2"/>
  </cols>
  <sheetData>
    <row r="1" spans="1:91" ht="9.75" customHeight="1">
      <c r="A1" s="115" t="s">
        <v>627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15" t="s">
        <v>9</v>
      </c>
      <c r="BA1" s="115" t="s">
        <v>628</v>
      </c>
      <c r="BB1" s="115" t="s">
        <v>9</v>
      </c>
      <c r="BC1" s="1"/>
      <c r="BD1" s="1"/>
      <c r="BE1" s="1"/>
      <c r="BS1" s="1"/>
      <c r="BT1" s="115" t="s">
        <v>5</v>
      </c>
      <c r="BU1" s="115" t="s">
        <v>5</v>
      </c>
      <c r="BV1" s="115" t="s">
        <v>629</v>
      </c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</row>
    <row r="2" spans="1:91" ht="36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76" t="s">
        <v>0</v>
      </c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3" t="s">
        <v>630</v>
      </c>
      <c r="BT2" s="3" t="s">
        <v>171</v>
      </c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</row>
    <row r="3" spans="1:91" ht="6.75" customHeight="1">
      <c r="A3" s="1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6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3" t="s">
        <v>630</v>
      </c>
      <c r="BT3" s="3" t="s">
        <v>171</v>
      </c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</row>
    <row r="4" spans="1:91" ht="24.75" customHeight="1">
      <c r="A4" s="1"/>
      <c r="B4" s="6"/>
      <c r="C4" s="1"/>
      <c r="D4" s="7" t="s">
        <v>631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6"/>
      <c r="AS4" s="116" t="s">
        <v>4</v>
      </c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3" t="s">
        <v>630</v>
      </c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</row>
    <row r="5" spans="1:91" ht="12" customHeight="1">
      <c r="A5" s="1"/>
      <c r="B5" s="6"/>
      <c r="C5" s="1"/>
      <c r="D5" s="117" t="s">
        <v>632</v>
      </c>
      <c r="E5" s="1"/>
      <c r="F5" s="1"/>
      <c r="G5" s="1"/>
      <c r="H5" s="1"/>
      <c r="I5" s="1"/>
      <c r="J5" s="1"/>
      <c r="K5" s="178" t="s">
        <v>633</v>
      </c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"/>
      <c r="AQ5" s="1"/>
      <c r="AR5" s="6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3" t="s">
        <v>630</v>
      </c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</row>
    <row r="6" spans="1:91" ht="36.75" customHeight="1">
      <c r="A6" s="1"/>
      <c r="B6" s="6"/>
      <c r="C6" s="1"/>
      <c r="D6" s="118" t="s">
        <v>6</v>
      </c>
      <c r="E6" s="1"/>
      <c r="F6" s="1"/>
      <c r="G6" s="1"/>
      <c r="H6" s="1"/>
      <c r="I6" s="1"/>
      <c r="J6" s="1"/>
      <c r="K6" s="179" t="s">
        <v>660</v>
      </c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"/>
      <c r="AQ6" s="1"/>
      <c r="AR6" s="6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3" t="s">
        <v>630</v>
      </c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</row>
    <row r="7" spans="1:91" ht="12" customHeight="1">
      <c r="A7" s="1"/>
      <c r="B7" s="6"/>
      <c r="C7" s="1"/>
      <c r="D7" s="9" t="s">
        <v>8</v>
      </c>
      <c r="E7" s="1"/>
      <c r="F7" s="1"/>
      <c r="G7" s="1"/>
      <c r="H7" s="1"/>
      <c r="I7" s="1"/>
      <c r="J7" s="1"/>
      <c r="K7" s="12" t="s">
        <v>9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9" t="s">
        <v>10</v>
      </c>
      <c r="AL7" s="1"/>
      <c r="AM7" s="1"/>
      <c r="AN7" s="12" t="s">
        <v>9</v>
      </c>
      <c r="AO7" s="1"/>
      <c r="AP7" s="1"/>
      <c r="AQ7" s="1"/>
      <c r="AR7" s="6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3" t="s">
        <v>630</v>
      </c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</row>
    <row r="8" spans="1:91" ht="12" customHeight="1">
      <c r="A8" s="1"/>
      <c r="B8" s="6"/>
      <c r="C8" s="1"/>
      <c r="D8" s="9" t="s">
        <v>11</v>
      </c>
      <c r="E8" s="1"/>
      <c r="F8" s="1"/>
      <c r="G8" s="1"/>
      <c r="H8" s="1"/>
      <c r="I8" s="1"/>
      <c r="J8" s="1"/>
      <c r="K8" s="12" t="s">
        <v>12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9" t="s">
        <v>13</v>
      </c>
      <c r="AL8" s="1"/>
      <c r="AM8" s="1"/>
      <c r="AN8" s="119"/>
      <c r="AO8" s="1"/>
      <c r="AP8" s="1"/>
      <c r="AQ8" s="1"/>
      <c r="AR8" s="6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3" t="s">
        <v>630</v>
      </c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</row>
    <row r="9" spans="1:91" ht="14.25" customHeight="1">
      <c r="A9" s="1"/>
      <c r="B9" s="6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6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3" t="s">
        <v>630</v>
      </c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</row>
    <row r="10" spans="1:91" ht="12" customHeight="1">
      <c r="A10" s="1"/>
      <c r="B10" s="6"/>
      <c r="C10" s="1"/>
      <c r="D10" s="9" t="s">
        <v>14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9" t="s">
        <v>15</v>
      </c>
      <c r="AL10" s="1"/>
      <c r="AM10" s="1"/>
      <c r="AN10" s="12" t="s">
        <v>9</v>
      </c>
      <c r="AO10" s="1"/>
      <c r="AP10" s="1"/>
      <c r="AQ10" s="1"/>
      <c r="AR10" s="6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3" t="s">
        <v>630</v>
      </c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</row>
    <row r="11" spans="1:91" ht="18" customHeight="1">
      <c r="A11" s="1"/>
      <c r="B11" s="6"/>
      <c r="C11" s="1"/>
      <c r="D11" s="1"/>
      <c r="E11" s="12" t="s">
        <v>634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9" t="s">
        <v>17</v>
      </c>
      <c r="AL11" s="1"/>
      <c r="AM11" s="1"/>
      <c r="AN11" s="12" t="s">
        <v>9</v>
      </c>
      <c r="AO11" s="1"/>
      <c r="AP11" s="1"/>
      <c r="AQ11" s="1"/>
      <c r="AR11" s="6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3" t="s">
        <v>630</v>
      </c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</row>
    <row r="12" spans="1:91" ht="6.75" customHeight="1">
      <c r="A12" s="1"/>
      <c r="B12" s="6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6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3" t="s">
        <v>630</v>
      </c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</row>
    <row r="13" spans="1:91" ht="12" customHeight="1">
      <c r="A13" s="1"/>
      <c r="B13" s="6"/>
      <c r="C13" s="1"/>
      <c r="D13" s="9" t="s">
        <v>18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9" t="s">
        <v>15</v>
      </c>
      <c r="AL13" s="1"/>
      <c r="AM13" s="1"/>
      <c r="AN13" s="12" t="s">
        <v>9</v>
      </c>
      <c r="AO13" s="1"/>
      <c r="AP13" s="1"/>
      <c r="AQ13" s="1"/>
      <c r="AR13" s="6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3" t="s">
        <v>630</v>
      </c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</row>
    <row r="14" spans="1:91" ht="9.75" customHeight="1">
      <c r="A14" s="1"/>
      <c r="B14" s="6"/>
      <c r="C14" s="1"/>
      <c r="D14" s="1"/>
      <c r="E14" s="12" t="s">
        <v>634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9" t="s">
        <v>17</v>
      </c>
      <c r="AL14" s="1"/>
      <c r="AM14" s="1"/>
      <c r="AN14" s="12" t="s">
        <v>9</v>
      </c>
      <c r="AO14" s="1"/>
      <c r="AP14" s="1"/>
      <c r="AQ14" s="1"/>
      <c r="AR14" s="6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S14" s="3" t="s">
        <v>630</v>
      </c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</row>
    <row r="15" spans="1:91" ht="6.75" customHeight="1">
      <c r="A15" s="1"/>
      <c r="B15" s="6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6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3" t="s">
        <v>5</v>
      </c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</row>
    <row r="16" spans="1:91" ht="12" customHeight="1">
      <c r="A16" s="1"/>
      <c r="B16" s="6"/>
      <c r="C16" s="1"/>
      <c r="D16" s="9" t="s">
        <v>19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9" t="s">
        <v>15</v>
      </c>
      <c r="AL16" s="1"/>
      <c r="AM16" s="1"/>
      <c r="AN16" s="12" t="s">
        <v>9</v>
      </c>
      <c r="AO16" s="1"/>
      <c r="AP16" s="1"/>
      <c r="AQ16" s="1"/>
      <c r="AR16" s="6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3" t="s">
        <v>5</v>
      </c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</row>
    <row r="17" spans="1:91" ht="18" customHeight="1">
      <c r="A17" s="1"/>
      <c r="B17" s="6"/>
      <c r="C17" s="1"/>
      <c r="D17" s="1"/>
      <c r="E17" s="12" t="s">
        <v>634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9" t="s">
        <v>17</v>
      </c>
      <c r="AL17" s="1"/>
      <c r="AM17" s="1"/>
      <c r="AN17" s="12" t="s">
        <v>9</v>
      </c>
      <c r="AO17" s="1"/>
      <c r="AP17" s="1"/>
      <c r="AQ17" s="1"/>
      <c r="AR17" s="6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3" t="s">
        <v>635</v>
      </c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</row>
    <row r="18" spans="1:91" ht="6.75" customHeight="1">
      <c r="A18" s="1"/>
      <c r="B18" s="6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6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3" t="s">
        <v>636</v>
      </c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</row>
    <row r="19" spans="1:91" ht="12" customHeight="1">
      <c r="A19" s="1"/>
      <c r="B19" s="6"/>
      <c r="C19" s="1"/>
      <c r="D19" s="9" t="s">
        <v>20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9" t="s">
        <v>15</v>
      </c>
      <c r="AL19" s="1"/>
      <c r="AM19" s="1"/>
      <c r="AN19" s="12" t="s">
        <v>9</v>
      </c>
      <c r="AO19" s="1"/>
      <c r="AP19" s="1"/>
      <c r="AQ19" s="1"/>
      <c r="AR19" s="6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3" t="s">
        <v>636</v>
      </c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</row>
    <row r="20" spans="1:91" ht="18" customHeight="1">
      <c r="A20" s="1"/>
      <c r="B20" s="6"/>
      <c r="C20" s="1"/>
      <c r="D20" s="1"/>
      <c r="E20" s="1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9" t="s">
        <v>17</v>
      </c>
      <c r="AL20" s="1"/>
      <c r="AM20" s="1"/>
      <c r="AN20" s="12" t="s">
        <v>9</v>
      </c>
      <c r="AO20" s="1"/>
      <c r="AP20" s="1"/>
      <c r="AQ20" s="1"/>
      <c r="AR20" s="6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3" t="s">
        <v>635</v>
      </c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</row>
    <row r="21" spans="1:91" ht="6.75" customHeight="1">
      <c r="A21" s="1"/>
      <c r="B21" s="6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6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</row>
    <row r="22" spans="1:91" ht="12" customHeight="1">
      <c r="A22" s="1"/>
      <c r="B22" s="6"/>
      <c r="C22" s="1"/>
      <c r="D22" s="9" t="s">
        <v>21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6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</row>
    <row r="23" spans="1:91" ht="16.5" customHeight="1">
      <c r="A23" s="1"/>
      <c r="B23" s="6"/>
      <c r="C23" s="1"/>
      <c r="D23" s="1"/>
      <c r="E23" s="180" t="s">
        <v>9</v>
      </c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"/>
      <c r="AP23" s="1"/>
      <c r="AQ23" s="1"/>
      <c r="AR23" s="6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</row>
    <row r="24" spans="1:91" ht="6.75" customHeight="1">
      <c r="A24" s="1"/>
      <c r="B24" s="6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6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</row>
    <row r="25" spans="1:91" ht="6.75" customHeight="1">
      <c r="A25" s="1"/>
      <c r="B25" s="6"/>
      <c r="C25" s="1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"/>
      <c r="AQ25" s="1"/>
      <c r="AR25" s="6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</row>
    <row r="26" spans="1:91" ht="25.5" customHeight="1">
      <c r="A26" s="10"/>
      <c r="B26" s="11"/>
      <c r="C26" s="10"/>
      <c r="D26" s="121" t="s">
        <v>22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181">
        <f>ROUND(AG94,2)</f>
        <v>0</v>
      </c>
      <c r="AL26" s="182"/>
      <c r="AM26" s="182"/>
      <c r="AN26" s="182"/>
      <c r="AO26" s="182"/>
      <c r="AP26" s="10"/>
      <c r="AQ26" s="10"/>
      <c r="AR26" s="11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</row>
    <row r="27" spans="1:91" ht="6.75" customHeight="1">
      <c r="A27" s="10"/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1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</row>
    <row r="28" spans="1:91" ht="9.75" customHeight="1">
      <c r="A28" s="10"/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83" t="s">
        <v>24</v>
      </c>
      <c r="M28" s="159"/>
      <c r="N28" s="159"/>
      <c r="O28" s="159"/>
      <c r="P28" s="159"/>
      <c r="Q28" s="10"/>
      <c r="R28" s="10"/>
      <c r="S28" s="10"/>
      <c r="T28" s="10"/>
      <c r="U28" s="10"/>
      <c r="V28" s="10"/>
      <c r="W28" s="183" t="s">
        <v>23</v>
      </c>
      <c r="X28" s="159"/>
      <c r="Y28" s="159"/>
      <c r="Z28" s="159"/>
      <c r="AA28" s="159"/>
      <c r="AB28" s="159"/>
      <c r="AC28" s="159"/>
      <c r="AD28" s="159"/>
      <c r="AE28" s="159"/>
      <c r="AF28" s="10"/>
      <c r="AG28" s="10"/>
      <c r="AH28" s="10"/>
      <c r="AI28" s="10"/>
      <c r="AJ28" s="10"/>
      <c r="AK28" s="183" t="s">
        <v>25</v>
      </c>
      <c r="AL28" s="159"/>
      <c r="AM28" s="159"/>
      <c r="AN28" s="159"/>
      <c r="AO28" s="159"/>
      <c r="AP28" s="10"/>
      <c r="AQ28" s="10"/>
      <c r="AR28" s="11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</row>
    <row r="29" spans="1:91" ht="14.25" customHeight="1">
      <c r="A29" s="122"/>
      <c r="B29" s="123"/>
      <c r="C29" s="122"/>
      <c r="D29" s="9" t="s">
        <v>26</v>
      </c>
      <c r="E29" s="122"/>
      <c r="F29" s="9" t="s">
        <v>27</v>
      </c>
      <c r="G29" s="122"/>
      <c r="H29" s="122"/>
      <c r="I29" s="122"/>
      <c r="J29" s="122"/>
      <c r="K29" s="122"/>
      <c r="L29" s="171">
        <v>0.2</v>
      </c>
      <c r="M29" s="159"/>
      <c r="N29" s="159"/>
      <c r="O29" s="159"/>
      <c r="P29" s="159"/>
      <c r="Q29" s="122"/>
      <c r="R29" s="122"/>
      <c r="S29" s="122"/>
      <c r="T29" s="122"/>
      <c r="U29" s="122"/>
      <c r="V29" s="122"/>
      <c r="W29" s="172">
        <f>ROUND(AZ94, 2)</f>
        <v>0</v>
      </c>
      <c r="X29" s="159"/>
      <c r="Y29" s="159"/>
      <c r="Z29" s="159"/>
      <c r="AA29" s="159"/>
      <c r="AB29" s="159"/>
      <c r="AC29" s="159"/>
      <c r="AD29" s="159"/>
      <c r="AE29" s="159"/>
      <c r="AF29" s="122"/>
      <c r="AG29" s="122"/>
      <c r="AH29" s="122"/>
      <c r="AI29" s="122"/>
      <c r="AJ29" s="122"/>
      <c r="AK29" s="172">
        <f>ROUND(AV94, 2)</f>
        <v>0</v>
      </c>
      <c r="AL29" s="159"/>
      <c r="AM29" s="159"/>
      <c r="AN29" s="159"/>
      <c r="AO29" s="159"/>
      <c r="AP29" s="122"/>
      <c r="AQ29" s="122"/>
      <c r="AR29" s="123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</row>
    <row r="30" spans="1:91" ht="14.25" customHeight="1">
      <c r="A30" s="122"/>
      <c r="B30" s="123"/>
      <c r="C30" s="122"/>
      <c r="D30" s="122"/>
      <c r="E30" s="122"/>
      <c r="F30" s="9" t="s">
        <v>28</v>
      </c>
      <c r="G30" s="122"/>
      <c r="H30" s="122"/>
      <c r="I30" s="122"/>
      <c r="J30" s="122"/>
      <c r="K30" s="122"/>
      <c r="L30" s="171">
        <v>0.2</v>
      </c>
      <c r="M30" s="159"/>
      <c r="N30" s="159"/>
      <c r="O30" s="159"/>
      <c r="P30" s="159"/>
      <c r="Q30" s="122"/>
      <c r="R30" s="122"/>
      <c r="S30" s="122"/>
      <c r="T30" s="122"/>
      <c r="U30" s="122"/>
      <c r="V30" s="122"/>
      <c r="W30" s="172">
        <f>ROUND(BA94, 2)</f>
        <v>0</v>
      </c>
      <c r="X30" s="159"/>
      <c r="Y30" s="159"/>
      <c r="Z30" s="159"/>
      <c r="AA30" s="159"/>
      <c r="AB30" s="159"/>
      <c r="AC30" s="159"/>
      <c r="AD30" s="159"/>
      <c r="AE30" s="159"/>
      <c r="AF30" s="122"/>
      <c r="AG30" s="122"/>
      <c r="AH30" s="122"/>
      <c r="AI30" s="122"/>
      <c r="AJ30" s="122"/>
      <c r="AK30" s="172">
        <f>ROUND(AW94, 2)</f>
        <v>0</v>
      </c>
      <c r="AL30" s="159"/>
      <c r="AM30" s="159"/>
      <c r="AN30" s="159"/>
      <c r="AO30" s="159"/>
      <c r="AP30" s="122"/>
      <c r="AQ30" s="122"/>
      <c r="AR30" s="123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</row>
    <row r="31" spans="1:91" ht="14.25" hidden="1" customHeight="1">
      <c r="A31" s="122"/>
      <c r="B31" s="123"/>
      <c r="C31" s="122"/>
      <c r="D31" s="122"/>
      <c r="E31" s="122"/>
      <c r="F31" s="9" t="s">
        <v>29</v>
      </c>
      <c r="G31" s="122"/>
      <c r="H31" s="122"/>
      <c r="I31" s="122"/>
      <c r="J31" s="122"/>
      <c r="K31" s="122"/>
      <c r="L31" s="171">
        <v>0.2</v>
      </c>
      <c r="M31" s="159"/>
      <c r="N31" s="159"/>
      <c r="O31" s="159"/>
      <c r="P31" s="159"/>
      <c r="Q31" s="122"/>
      <c r="R31" s="122"/>
      <c r="S31" s="122"/>
      <c r="T31" s="122"/>
      <c r="U31" s="122"/>
      <c r="V31" s="122"/>
      <c r="W31" s="172">
        <f>ROUND(BB94, 2)</f>
        <v>0</v>
      </c>
      <c r="X31" s="159"/>
      <c r="Y31" s="159"/>
      <c r="Z31" s="159"/>
      <c r="AA31" s="159"/>
      <c r="AB31" s="159"/>
      <c r="AC31" s="159"/>
      <c r="AD31" s="159"/>
      <c r="AE31" s="159"/>
      <c r="AF31" s="122"/>
      <c r="AG31" s="122"/>
      <c r="AH31" s="122"/>
      <c r="AI31" s="122"/>
      <c r="AJ31" s="122"/>
      <c r="AK31" s="172">
        <v>0</v>
      </c>
      <c r="AL31" s="159"/>
      <c r="AM31" s="159"/>
      <c r="AN31" s="159"/>
      <c r="AO31" s="159"/>
      <c r="AP31" s="122"/>
      <c r="AQ31" s="122"/>
      <c r="AR31" s="123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</row>
    <row r="32" spans="1:91" ht="14.25" hidden="1" customHeight="1">
      <c r="A32" s="122"/>
      <c r="B32" s="123"/>
      <c r="C32" s="122"/>
      <c r="D32" s="122"/>
      <c r="E32" s="122"/>
      <c r="F32" s="9" t="s">
        <v>30</v>
      </c>
      <c r="G32" s="122"/>
      <c r="H32" s="122"/>
      <c r="I32" s="122"/>
      <c r="J32" s="122"/>
      <c r="K32" s="122"/>
      <c r="L32" s="171">
        <v>0.2</v>
      </c>
      <c r="M32" s="159"/>
      <c r="N32" s="159"/>
      <c r="O32" s="159"/>
      <c r="P32" s="159"/>
      <c r="Q32" s="122"/>
      <c r="R32" s="122"/>
      <c r="S32" s="122"/>
      <c r="T32" s="122"/>
      <c r="U32" s="122"/>
      <c r="V32" s="122"/>
      <c r="W32" s="172">
        <f>ROUND(BC94, 2)</f>
        <v>0</v>
      </c>
      <c r="X32" s="159"/>
      <c r="Y32" s="159"/>
      <c r="Z32" s="159"/>
      <c r="AA32" s="159"/>
      <c r="AB32" s="159"/>
      <c r="AC32" s="159"/>
      <c r="AD32" s="159"/>
      <c r="AE32" s="159"/>
      <c r="AF32" s="122"/>
      <c r="AG32" s="122"/>
      <c r="AH32" s="122"/>
      <c r="AI32" s="122"/>
      <c r="AJ32" s="122"/>
      <c r="AK32" s="172">
        <v>0</v>
      </c>
      <c r="AL32" s="159"/>
      <c r="AM32" s="159"/>
      <c r="AN32" s="159"/>
      <c r="AO32" s="159"/>
      <c r="AP32" s="122"/>
      <c r="AQ32" s="122"/>
      <c r="AR32" s="123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</row>
    <row r="33" spans="1:91" ht="14.25" hidden="1" customHeight="1">
      <c r="A33" s="122"/>
      <c r="B33" s="123"/>
      <c r="C33" s="122"/>
      <c r="D33" s="122"/>
      <c r="E33" s="122"/>
      <c r="F33" s="9" t="s">
        <v>31</v>
      </c>
      <c r="G33" s="122"/>
      <c r="H33" s="122"/>
      <c r="I33" s="122"/>
      <c r="J33" s="122"/>
      <c r="K33" s="122"/>
      <c r="L33" s="171">
        <v>0</v>
      </c>
      <c r="M33" s="159"/>
      <c r="N33" s="159"/>
      <c r="O33" s="159"/>
      <c r="P33" s="159"/>
      <c r="Q33" s="122"/>
      <c r="R33" s="122"/>
      <c r="S33" s="122"/>
      <c r="T33" s="122"/>
      <c r="U33" s="122"/>
      <c r="V33" s="122"/>
      <c r="W33" s="172">
        <f>ROUND(BD94, 2)</f>
        <v>0</v>
      </c>
      <c r="X33" s="159"/>
      <c r="Y33" s="159"/>
      <c r="Z33" s="159"/>
      <c r="AA33" s="159"/>
      <c r="AB33" s="159"/>
      <c r="AC33" s="159"/>
      <c r="AD33" s="159"/>
      <c r="AE33" s="159"/>
      <c r="AF33" s="122"/>
      <c r="AG33" s="122"/>
      <c r="AH33" s="122"/>
      <c r="AI33" s="122"/>
      <c r="AJ33" s="122"/>
      <c r="AK33" s="172">
        <v>0</v>
      </c>
      <c r="AL33" s="159"/>
      <c r="AM33" s="159"/>
      <c r="AN33" s="159"/>
      <c r="AO33" s="159"/>
      <c r="AP33" s="122"/>
      <c r="AQ33" s="122"/>
      <c r="AR33" s="123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</row>
    <row r="34" spans="1:91" ht="6.75" customHeight="1">
      <c r="A34" s="10"/>
      <c r="B34" s="11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1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</row>
    <row r="35" spans="1:91" ht="25.5" customHeight="1">
      <c r="A35" s="10"/>
      <c r="B35" s="11"/>
      <c r="C35" s="124"/>
      <c r="D35" s="125" t="s">
        <v>32</v>
      </c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7" t="s">
        <v>33</v>
      </c>
      <c r="U35" s="126"/>
      <c r="V35" s="126"/>
      <c r="W35" s="126"/>
      <c r="X35" s="173" t="s">
        <v>34</v>
      </c>
      <c r="Y35" s="167"/>
      <c r="Z35" s="167"/>
      <c r="AA35" s="167"/>
      <c r="AB35" s="167"/>
      <c r="AC35" s="126"/>
      <c r="AD35" s="126"/>
      <c r="AE35" s="126"/>
      <c r="AF35" s="126"/>
      <c r="AG35" s="126"/>
      <c r="AH35" s="126"/>
      <c r="AI35" s="126"/>
      <c r="AJ35" s="126"/>
      <c r="AK35" s="174">
        <f>SUM(AK26:AK33)</f>
        <v>0</v>
      </c>
      <c r="AL35" s="167"/>
      <c r="AM35" s="167"/>
      <c r="AN35" s="167"/>
      <c r="AO35" s="170"/>
      <c r="AP35" s="124"/>
      <c r="AQ35" s="124"/>
      <c r="AR35" s="11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</row>
    <row r="36" spans="1:91" ht="6.75" customHeight="1">
      <c r="A36" s="10"/>
      <c r="B36" s="11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1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</row>
    <row r="37" spans="1:91" ht="14.25" customHeight="1">
      <c r="A37" s="10"/>
      <c r="B37" s="11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1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</row>
    <row r="38" spans="1:91" ht="14.25" customHeight="1">
      <c r="A38" s="1"/>
      <c r="B38" s="6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6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</row>
    <row r="39" spans="1:91" ht="14.25" customHeight="1">
      <c r="A39" s="1"/>
      <c r="B39" s="6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6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</row>
    <row r="40" spans="1:91" ht="14.25" customHeight="1">
      <c r="A40" s="1"/>
      <c r="B40" s="6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6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</row>
    <row r="41" spans="1:91" ht="14.25" customHeight="1">
      <c r="A41" s="1"/>
      <c r="B41" s="6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6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</row>
    <row r="42" spans="1:91" ht="14.25" customHeight="1">
      <c r="A42" s="1"/>
      <c r="B42" s="6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6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</row>
    <row r="43" spans="1:91" ht="14.25" customHeight="1">
      <c r="A43" s="1"/>
      <c r="B43" s="6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6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</row>
    <row r="44" spans="1:91" ht="14.25" customHeight="1">
      <c r="A44" s="1"/>
      <c r="B44" s="6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6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</row>
    <row r="45" spans="1:91" ht="14.25" customHeight="1">
      <c r="A45" s="1"/>
      <c r="B45" s="6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6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</row>
    <row r="46" spans="1:91" ht="14.25" customHeight="1">
      <c r="A46" s="1"/>
      <c r="B46" s="6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6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</row>
    <row r="47" spans="1:91" ht="14.25" customHeight="1">
      <c r="A47" s="1"/>
      <c r="B47" s="6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6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</row>
    <row r="48" spans="1:91" ht="14.25" customHeight="1">
      <c r="A48" s="1"/>
      <c r="B48" s="6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6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</row>
    <row r="49" spans="1:91" ht="14.25" customHeight="1">
      <c r="A49" s="10"/>
      <c r="B49" s="11"/>
      <c r="C49" s="10"/>
      <c r="D49" s="30" t="s">
        <v>35</v>
      </c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0" t="s">
        <v>36</v>
      </c>
      <c r="AI49" s="31"/>
      <c r="AJ49" s="31"/>
      <c r="AK49" s="31"/>
      <c r="AL49" s="31"/>
      <c r="AM49" s="31"/>
      <c r="AN49" s="31"/>
      <c r="AO49" s="31"/>
      <c r="AP49" s="10"/>
      <c r="AQ49" s="10"/>
      <c r="AR49" s="11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</row>
    <row r="50" spans="1:91" ht="9.75" customHeight="1">
      <c r="A50" s="1"/>
      <c r="B50" s="6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6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</row>
    <row r="51" spans="1:91" ht="9.75" customHeight="1">
      <c r="A51" s="1"/>
      <c r="B51" s="6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6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</row>
    <row r="52" spans="1:91" ht="9.75" customHeight="1">
      <c r="A52" s="1"/>
      <c r="B52" s="6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6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</row>
    <row r="53" spans="1:91" ht="9.75" customHeight="1">
      <c r="A53" s="1"/>
      <c r="B53" s="6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6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</row>
    <row r="54" spans="1:91" ht="9.75" customHeight="1">
      <c r="A54" s="1"/>
      <c r="B54" s="6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6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</row>
    <row r="55" spans="1:91" ht="9.75" customHeight="1">
      <c r="A55" s="1"/>
      <c r="B55" s="6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6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</row>
    <row r="56" spans="1:91" ht="9.75" customHeight="1">
      <c r="A56" s="1"/>
      <c r="B56" s="6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6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</row>
    <row r="57" spans="1:91" ht="9.75" customHeight="1">
      <c r="A57" s="1"/>
      <c r="B57" s="6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6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</row>
    <row r="58" spans="1:91" ht="9.75" customHeight="1">
      <c r="A58" s="1"/>
      <c r="B58" s="6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6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</row>
    <row r="59" spans="1:91" ht="9.75" customHeight="1">
      <c r="A59" s="1"/>
      <c r="B59" s="6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6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</row>
    <row r="60" spans="1:91" ht="9.75" customHeight="1">
      <c r="A60" s="10"/>
      <c r="B60" s="11"/>
      <c r="C60" s="10"/>
      <c r="D60" s="32" t="s">
        <v>37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2" t="s">
        <v>38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2" t="s">
        <v>37</v>
      </c>
      <c r="AI60" s="33"/>
      <c r="AJ60" s="33"/>
      <c r="AK60" s="33"/>
      <c r="AL60" s="33"/>
      <c r="AM60" s="32" t="s">
        <v>38</v>
      </c>
      <c r="AN60" s="33"/>
      <c r="AO60" s="33"/>
      <c r="AP60" s="10"/>
      <c r="AQ60" s="10"/>
      <c r="AR60" s="11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</row>
    <row r="61" spans="1:91" ht="9.75" customHeight="1">
      <c r="A61" s="1"/>
      <c r="B61" s="6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6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</row>
    <row r="62" spans="1:91" ht="9.75" customHeight="1">
      <c r="A62" s="1"/>
      <c r="B62" s="6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6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</row>
    <row r="63" spans="1:91" ht="9.75" customHeight="1">
      <c r="A63" s="1"/>
      <c r="B63" s="6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6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</row>
    <row r="64" spans="1:91" ht="9.75" customHeight="1">
      <c r="A64" s="10"/>
      <c r="B64" s="11"/>
      <c r="C64" s="10"/>
      <c r="D64" s="30" t="s">
        <v>39</v>
      </c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0" t="s">
        <v>40</v>
      </c>
      <c r="AI64" s="31"/>
      <c r="AJ64" s="31"/>
      <c r="AK64" s="31"/>
      <c r="AL64" s="31"/>
      <c r="AM64" s="31"/>
      <c r="AN64" s="31"/>
      <c r="AO64" s="31"/>
      <c r="AP64" s="10"/>
      <c r="AQ64" s="10"/>
      <c r="AR64" s="11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</row>
    <row r="65" spans="1:91" ht="9.75" customHeight="1">
      <c r="A65" s="1"/>
      <c r="B65" s="6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6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</row>
    <row r="66" spans="1:91" ht="9.75" customHeight="1">
      <c r="A66" s="1"/>
      <c r="B66" s="6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6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</row>
    <row r="67" spans="1:91" ht="9.75" customHeight="1">
      <c r="A67" s="1"/>
      <c r="B67" s="6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6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</row>
    <row r="68" spans="1:91" ht="9.75" customHeight="1">
      <c r="A68" s="1"/>
      <c r="B68" s="6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6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</row>
    <row r="69" spans="1:91" ht="9.75" customHeight="1">
      <c r="A69" s="1"/>
      <c r="B69" s="6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6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</row>
    <row r="70" spans="1:91" ht="9.75" customHeight="1">
      <c r="A70" s="1"/>
      <c r="B70" s="6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6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</row>
    <row r="71" spans="1:91" ht="9.75" customHeight="1">
      <c r="A71" s="1"/>
      <c r="B71" s="6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6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</row>
    <row r="72" spans="1:91" ht="9.75" customHeight="1">
      <c r="A72" s="1"/>
      <c r="B72" s="6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6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</row>
    <row r="73" spans="1:91" ht="9.75" customHeight="1">
      <c r="A73" s="1"/>
      <c r="B73" s="6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6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</row>
    <row r="74" spans="1:91" ht="9.75" customHeight="1">
      <c r="A74" s="1"/>
      <c r="B74" s="6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6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</row>
    <row r="75" spans="1:91" ht="9.75" customHeight="1">
      <c r="A75" s="10"/>
      <c r="B75" s="11"/>
      <c r="C75" s="10"/>
      <c r="D75" s="32" t="s">
        <v>37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2" t="s">
        <v>38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2" t="s">
        <v>37</v>
      </c>
      <c r="AI75" s="33"/>
      <c r="AJ75" s="33"/>
      <c r="AK75" s="33"/>
      <c r="AL75" s="33"/>
      <c r="AM75" s="32" t="s">
        <v>38</v>
      </c>
      <c r="AN75" s="33"/>
      <c r="AO75" s="33"/>
      <c r="AP75" s="10"/>
      <c r="AQ75" s="10"/>
      <c r="AR75" s="11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</row>
    <row r="76" spans="1:91" ht="9.75" customHeight="1">
      <c r="A76" s="10"/>
      <c r="B76" s="11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1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</row>
    <row r="77" spans="1:91" ht="6.75" customHeight="1">
      <c r="A77" s="10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11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</row>
    <row r="78" spans="1:91" ht="9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</row>
    <row r="79" spans="1:91" ht="9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</row>
    <row r="80" spans="1:91" ht="9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</row>
    <row r="81" spans="1:91" ht="6.75" customHeight="1">
      <c r="A81" s="10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11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</row>
    <row r="82" spans="1:91" ht="24.75" customHeight="1">
      <c r="A82" s="10"/>
      <c r="B82" s="11"/>
      <c r="C82" s="7" t="s">
        <v>637</v>
      </c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1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</row>
    <row r="83" spans="1:91" ht="6.75" customHeight="1">
      <c r="A83" s="10"/>
      <c r="B83" s="11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1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</row>
    <row r="84" spans="1:91" ht="12" customHeight="1">
      <c r="A84" s="128"/>
      <c r="B84" s="129"/>
      <c r="C84" s="9" t="s">
        <v>632</v>
      </c>
      <c r="D84" s="128"/>
      <c r="E84" s="128"/>
      <c r="F84" s="128"/>
      <c r="G84" s="128"/>
      <c r="H84" s="128"/>
      <c r="I84" s="128"/>
      <c r="J84" s="128"/>
      <c r="K84" s="128"/>
      <c r="L84" s="128" t="str">
        <f t="shared" ref="L84:L85" si="0">K5</f>
        <v>0007</v>
      </c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N84" s="128"/>
      <c r="AO84" s="128"/>
      <c r="AP84" s="128"/>
      <c r="AQ84" s="128"/>
      <c r="AR84" s="129"/>
      <c r="AS84" s="128"/>
      <c r="AT84" s="128"/>
      <c r="AU84" s="128"/>
      <c r="AV84" s="128"/>
      <c r="AW84" s="128"/>
      <c r="AX84" s="128"/>
      <c r="AY84" s="128"/>
      <c r="AZ84" s="128"/>
      <c r="BA84" s="128"/>
      <c r="BB84" s="128"/>
      <c r="BC84" s="128"/>
      <c r="BD84" s="128"/>
      <c r="BE84" s="128"/>
      <c r="BF84" s="128"/>
      <c r="BG84" s="128"/>
      <c r="BH84" s="128"/>
      <c r="BI84" s="128"/>
      <c r="BJ84" s="128"/>
      <c r="BK84" s="128"/>
      <c r="BL84" s="128"/>
      <c r="BM84" s="128"/>
      <c r="BN84" s="128"/>
      <c r="BO84" s="128"/>
      <c r="BP84" s="128"/>
      <c r="BQ84" s="128"/>
      <c r="BR84" s="128"/>
      <c r="BS84" s="128"/>
      <c r="BT84" s="128"/>
      <c r="BU84" s="128"/>
      <c r="BV84" s="128"/>
      <c r="BW84" s="128"/>
      <c r="BX84" s="128"/>
      <c r="BY84" s="128"/>
      <c r="BZ84" s="128"/>
      <c r="CA84" s="128"/>
      <c r="CB84" s="128"/>
      <c r="CC84" s="128"/>
      <c r="CD84" s="128"/>
      <c r="CE84" s="128"/>
      <c r="CF84" s="128"/>
      <c r="CG84" s="128"/>
      <c r="CH84" s="128"/>
      <c r="CI84" s="128"/>
      <c r="CJ84" s="128"/>
      <c r="CK84" s="128"/>
      <c r="CL84" s="128"/>
      <c r="CM84" s="128"/>
    </row>
    <row r="85" spans="1:91" ht="36.75" customHeight="1">
      <c r="A85" s="130"/>
      <c r="B85" s="131"/>
      <c r="C85" s="132" t="s">
        <v>6</v>
      </c>
      <c r="D85" s="130"/>
      <c r="E85" s="130"/>
      <c r="F85" s="130"/>
      <c r="G85" s="130"/>
      <c r="H85" s="130"/>
      <c r="I85" s="130"/>
      <c r="J85" s="130"/>
      <c r="K85" s="130"/>
      <c r="L85" s="175" t="str">
        <f t="shared" si="0"/>
        <v>Oprava učebne na 1.NP</v>
      </c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59"/>
      <c r="AC85" s="159"/>
      <c r="AD85" s="159"/>
      <c r="AE85" s="159"/>
      <c r="AF85" s="159"/>
      <c r="AG85" s="159"/>
      <c r="AH85" s="159"/>
      <c r="AI85" s="159"/>
      <c r="AJ85" s="159"/>
      <c r="AK85" s="159"/>
      <c r="AL85" s="159"/>
      <c r="AM85" s="159"/>
      <c r="AN85" s="159"/>
      <c r="AO85" s="159"/>
      <c r="AP85" s="130"/>
      <c r="AQ85" s="130"/>
      <c r="AR85" s="131"/>
      <c r="AS85" s="130"/>
      <c r="AT85" s="130"/>
      <c r="AU85" s="130"/>
      <c r="AV85" s="130"/>
      <c r="AW85" s="130"/>
      <c r="AX85" s="130"/>
      <c r="AY85" s="130"/>
      <c r="AZ85" s="130"/>
      <c r="BA85" s="130"/>
      <c r="BB85" s="130"/>
      <c r="BC85" s="130"/>
      <c r="BD85" s="130"/>
      <c r="BE85" s="130"/>
      <c r="BF85" s="130"/>
      <c r="BG85" s="130"/>
      <c r="BH85" s="130"/>
      <c r="BI85" s="130"/>
      <c r="BJ85" s="130"/>
      <c r="BK85" s="130"/>
      <c r="BL85" s="130"/>
      <c r="BM85" s="130"/>
      <c r="BN85" s="130"/>
      <c r="BO85" s="130"/>
      <c r="BP85" s="130"/>
      <c r="BQ85" s="130"/>
      <c r="BR85" s="130"/>
      <c r="BS85" s="130"/>
      <c r="BT85" s="130"/>
      <c r="BU85" s="130"/>
      <c r="BV85" s="130"/>
      <c r="BW85" s="130"/>
      <c r="BX85" s="130"/>
      <c r="BY85" s="130"/>
      <c r="BZ85" s="130"/>
      <c r="CA85" s="130"/>
      <c r="CB85" s="130"/>
      <c r="CC85" s="130"/>
      <c r="CD85" s="130"/>
      <c r="CE85" s="130"/>
      <c r="CF85" s="130"/>
      <c r="CG85" s="130"/>
      <c r="CH85" s="130"/>
      <c r="CI85" s="130"/>
      <c r="CJ85" s="130"/>
      <c r="CK85" s="130"/>
      <c r="CL85" s="130"/>
      <c r="CM85" s="130"/>
    </row>
    <row r="86" spans="1:91" ht="6.75" customHeight="1">
      <c r="A86" s="10"/>
      <c r="B86" s="11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1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</row>
    <row r="87" spans="1:91" ht="12" customHeight="1">
      <c r="A87" s="10"/>
      <c r="B87" s="11"/>
      <c r="C87" s="9" t="s">
        <v>11</v>
      </c>
      <c r="D87" s="10"/>
      <c r="E87" s="10"/>
      <c r="F87" s="10"/>
      <c r="G87" s="10"/>
      <c r="H87" s="10"/>
      <c r="I87" s="10"/>
      <c r="J87" s="10"/>
      <c r="K87" s="10"/>
      <c r="L87" s="133" t="s">
        <v>638</v>
      </c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9" t="s">
        <v>13</v>
      </c>
      <c r="AJ87" s="10"/>
      <c r="AK87" s="10"/>
      <c r="AL87" s="10"/>
      <c r="AM87" s="163" t="str">
        <f>IF(AN8= "","",AN8)</f>
        <v/>
      </c>
      <c r="AN87" s="159"/>
      <c r="AO87" s="10"/>
      <c r="AP87" s="10"/>
      <c r="AQ87" s="10"/>
      <c r="AR87" s="11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</row>
    <row r="88" spans="1:91" ht="6.75" customHeight="1">
      <c r="A88" s="10"/>
      <c r="B88" s="11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1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</row>
    <row r="89" spans="1:91" ht="15" customHeight="1">
      <c r="A89" s="10"/>
      <c r="B89" s="11"/>
      <c r="C89" s="9" t="s">
        <v>14</v>
      </c>
      <c r="D89" s="10"/>
      <c r="E89" s="10"/>
      <c r="F89" s="10"/>
      <c r="G89" s="10"/>
      <c r="H89" s="10"/>
      <c r="I89" s="10"/>
      <c r="J89" s="10"/>
      <c r="K89" s="10"/>
      <c r="L89" s="128" t="str">
        <f>IF(E11= "","",E11)</f>
        <v xml:space="preserve"> </v>
      </c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9" t="s">
        <v>19</v>
      </c>
      <c r="AJ89" s="10"/>
      <c r="AK89" s="10"/>
      <c r="AL89" s="10"/>
      <c r="AM89" s="164" t="str">
        <f>IF(E17="","",E17)</f>
        <v xml:space="preserve"> </v>
      </c>
      <c r="AN89" s="159"/>
      <c r="AO89" s="159"/>
      <c r="AP89" s="159"/>
      <c r="AQ89" s="10"/>
      <c r="AR89" s="11"/>
      <c r="AS89" s="165" t="s">
        <v>639</v>
      </c>
      <c r="AT89" s="186"/>
      <c r="AU89" s="16"/>
      <c r="AV89" s="16"/>
      <c r="AW89" s="16"/>
      <c r="AX89" s="16"/>
      <c r="AY89" s="16"/>
      <c r="AZ89" s="16"/>
      <c r="BA89" s="16"/>
      <c r="BB89" s="16"/>
      <c r="BC89" s="16"/>
      <c r="BD89" s="134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</row>
    <row r="90" spans="1:91" ht="15" customHeight="1">
      <c r="A90" s="10"/>
      <c r="B90" s="11"/>
      <c r="C90" s="9" t="s">
        <v>18</v>
      </c>
      <c r="D90" s="10"/>
      <c r="E90" s="10"/>
      <c r="F90" s="10"/>
      <c r="G90" s="10"/>
      <c r="H90" s="10"/>
      <c r="I90" s="10"/>
      <c r="J90" s="10"/>
      <c r="K90" s="10"/>
      <c r="L90" s="128" t="str">
        <f>IF(E14="","",E14)</f>
        <v xml:space="preserve"> </v>
      </c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9" t="s">
        <v>20</v>
      </c>
      <c r="AJ90" s="10"/>
      <c r="AK90" s="10"/>
      <c r="AL90" s="10"/>
      <c r="AM90" s="164" t="str">
        <f>IF(E20="","",E20)</f>
        <v/>
      </c>
      <c r="AN90" s="159"/>
      <c r="AO90" s="159"/>
      <c r="AP90" s="159"/>
      <c r="AQ90" s="10"/>
      <c r="AR90" s="11"/>
      <c r="AS90" s="187"/>
      <c r="AT90" s="188"/>
      <c r="AU90" s="10"/>
      <c r="AV90" s="10"/>
      <c r="AW90" s="10"/>
      <c r="AX90" s="10"/>
      <c r="AY90" s="10"/>
      <c r="AZ90" s="10"/>
      <c r="BA90" s="10"/>
      <c r="BB90" s="10"/>
      <c r="BC90" s="10"/>
      <c r="BD90" s="135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</row>
    <row r="91" spans="1:91" ht="10.5" customHeight="1">
      <c r="A91" s="10"/>
      <c r="B91" s="11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1"/>
      <c r="AS91" s="189"/>
      <c r="AT91" s="190"/>
      <c r="AU91" s="10"/>
      <c r="AV91" s="10"/>
      <c r="AW91" s="10"/>
      <c r="AX91" s="10"/>
      <c r="AY91" s="10"/>
      <c r="AZ91" s="10"/>
      <c r="BA91" s="10"/>
      <c r="BB91" s="10"/>
      <c r="BC91" s="10"/>
      <c r="BD91" s="135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</row>
    <row r="92" spans="1:91" ht="29.25" customHeight="1">
      <c r="A92" s="10"/>
      <c r="B92" s="11"/>
      <c r="C92" s="166" t="s">
        <v>68</v>
      </c>
      <c r="D92" s="167"/>
      <c r="E92" s="167"/>
      <c r="F92" s="167"/>
      <c r="G92" s="167"/>
      <c r="H92" s="25"/>
      <c r="I92" s="168" t="s">
        <v>69</v>
      </c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9" t="s">
        <v>640</v>
      </c>
      <c r="AH92" s="167"/>
      <c r="AI92" s="167"/>
      <c r="AJ92" s="167"/>
      <c r="AK92" s="167"/>
      <c r="AL92" s="167"/>
      <c r="AM92" s="167"/>
      <c r="AN92" s="168" t="s">
        <v>641</v>
      </c>
      <c r="AO92" s="167"/>
      <c r="AP92" s="170"/>
      <c r="AQ92" s="136" t="s">
        <v>67</v>
      </c>
      <c r="AR92" s="11"/>
      <c r="AS92" s="60" t="s">
        <v>642</v>
      </c>
      <c r="AT92" s="61" t="s">
        <v>643</v>
      </c>
      <c r="AU92" s="61" t="s">
        <v>644</v>
      </c>
      <c r="AV92" s="61" t="s">
        <v>645</v>
      </c>
      <c r="AW92" s="61" t="s">
        <v>646</v>
      </c>
      <c r="AX92" s="61" t="s">
        <v>647</v>
      </c>
      <c r="AY92" s="61" t="s">
        <v>648</v>
      </c>
      <c r="AZ92" s="61" t="s">
        <v>649</v>
      </c>
      <c r="BA92" s="61" t="s">
        <v>650</v>
      </c>
      <c r="BB92" s="61" t="s">
        <v>651</v>
      </c>
      <c r="BC92" s="61" t="s">
        <v>652</v>
      </c>
      <c r="BD92" s="62" t="s">
        <v>653</v>
      </c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</row>
    <row r="93" spans="1:91" ht="10.5" customHeight="1">
      <c r="A93" s="10"/>
      <c r="B93" s="11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1"/>
      <c r="AS93" s="65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34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</row>
    <row r="94" spans="1:91" ht="32.25" customHeight="1">
      <c r="A94" s="137"/>
      <c r="B94" s="138"/>
      <c r="C94" s="63" t="s">
        <v>654</v>
      </c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139"/>
      <c r="W94" s="139"/>
      <c r="X94" s="139"/>
      <c r="Y94" s="139"/>
      <c r="Z94" s="139"/>
      <c r="AA94" s="139"/>
      <c r="AB94" s="139"/>
      <c r="AC94" s="139"/>
      <c r="AD94" s="139"/>
      <c r="AE94" s="139"/>
      <c r="AF94" s="139"/>
      <c r="AG94" s="158">
        <f>ROUND(AG95,2)</f>
        <v>0</v>
      </c>
      <c r="AH94" s="159"/>
      <c r="AI94" s="159"/>
      <c r="AJ94" s="159"/>
      <c r="AK94" s="159"/>
      <c r="AL94" s="159"/>
      <c r="AM94" s="159"/>
      <c r="AN94" s="160">
        <f>SUM(AG94,AT94)</f>
        <v>0</v>
      </c>
      <c r="AO94" s="159"/>
      <c r="AP94" s="159"/>
      <c r="AQ94" s="140" t="s">
        <v>9</v>
      </c>
      <c r="AR94" s="138"/>
      <c r="AS94" s="141">
        <f>ROUND(AS95,2)</f>
        <v>0</v>
      </c>
      <c r="AT94" s="142">
        <f t="shared" ref="AT94:AT95" si="1">ROUND(SUM(AV94:AW94),2)</f>
        <v>0</v>
      </c>
      <c r="AU94" s="143">
        <f>ROUND(AU95,5)</f>
        <v>343.80860000000001</v>
      </c>
      <c r="AV94" s="142">
        <f>ROUND(AZ94*L29,2)</f>
        <v>0</v>
      </c>
      <c r="AW94" s="142">
        <f>ROUND(BA94*L30,2)</f>
        <v>0</v>
      </c>
      <c r="AX94" s="142">
        <f>ROUND(BB94*L29,2)</f>
        <v>0</v>
      </c>
      <c r="AY94" s="142">
        <f>ROUND(BC94*L30,2)</f>
        <v>0</v>
      </c>
      <c r="AZ94" s="142">
        <f t="shared" ref="AZ94:BD94" si="2">ROUND(AZ95,2)</f>
        <v>0</v>
      </c>
      <c r="BA94" s="142">
        <f t="shared" si="2"/>
        <v>0</v>
      </c>
      <c r="BB94" s="142">
        <f t="shared" si="2"/>
        <v>0</v>
      </c>
      <c r="BC94" s="142">
        <f t="shared" si="2"/>
        <v>0</v>
      </c>
      <c r="BD94" s="144">
        <f t="shared" si="2"/>
        <v>0</v>
      </c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45" t="s">
        <v>80</v>
      </c>
      <c r="BT94" s="145" t="s">
        <v>2</v>
      </c>
      <c r="BU94" s="146" t="s">
        <v>655</v>
      </c>
      <c r="BV94" s="145" t="s">
        <v>656</v>
      </c>
      <c r="BW94" s="145" t="s">
        <v>629</v>
      </c>
      <c r="BX94" s="145" t="s">
        <v>657</v>
      </c>
      <c r="BY94" s="137"/>
      <c r="BZ94" s="137"/>
      <c r="CA94" s="137"/>
      <c r="CB94" s="137"/>
      <c r="CC94" s="137"/>
      <c r="CD94" s="137"/>
      <c r="CE94" s="137"/>
      <c r="CF94" s="137"/>
      <c r="CG94" s="137"/>
      <c r="CH94" s="137"/>
      <c r="CI94" s="137"/>
      <c r="CJ94" s="137"/>
      <c r="CK94" s="137"/>
      <c r="CL94" s="145" t="s">
        <v>9</v>
      </c>
      <c r="CM94" s="137"/>
    </row>
    <row r="95" spans="1:91" ht="16.5" customHeight="1">
      <c r="A95" s="147" t="s">
        <v>658</v>
      </c>
      <c r="B95" s="148"/>
      <c r="C95" s="149"/>
      <c r="D95" s="161" t="s">
        <v>659</v>
      </c>
      <c r="E95" s="159"/>
      <c r="F95" s="159"/>
      <c r="G95" s="159"/>
      <c r="H95" s="159"/>
      <c r="I95" s="150"/>
      <c r="J95" s="161" t="s">
        <v>660</v>
      </c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  <c r="V95" s="159"/>
      <c r="W95" s="159"/>
      <c r="X95" s="159"/>
      <c r="Y95" s="159"/>
      <c r="Z95" s="159"/>
      <c r="AA95" s="159"/>
      <c r="AB95" s="159"/>
      <c r="AC95" s="159"/>
      <c r="AD95" s="159"/>
      <c r="AE95" s="159"/>
      <c r="AF95" s="159"/>
      <c r="AG95" s="162">
        <f>'[1]Výkaz-výmer'!J30</f>
        <v>0</v>
      </c>
      <c r="AH95" s="159"/>
      <c r="AI95" s="159"/>
      <c r="AJ95" s="159"/>
      <c r="AK95" s="159"/>
      <c r="AL95" s="159"/>
      <c r="AM95" s="159"/>
      <c r="AN95" s="162">
        <f>SUM(AG95,AT95)</f>
        <v>0</v>
      </c>
      <c r="AO95" s="159"/>
      <c r="AP95" s="159"/>
      <c r="AQ95" s="151" t="s">
        <v>661</v>
      </c>
      <c r="AR95" s="148"/>
      <c r="AS95" s="152">
        <v>0</v>
      </c>
      <c r="AT95" s="153">
        <f t="shared" si="1"/>
        <v>0</v>
      </c>
      <c r="AU95" s="154">
        <f>'[1]Výkaz-výmer'!P135</f>
        <v>343.80860070999995</v>
      </c>
      <c r="AV95" s="153">
        <f>'[1]Výkaz-výmer'!J33</f>
        <v>0</v>
      </c>
      <c r="AW95" s="153">
        <f>'[1]Výkaz-výmer'!J34</f>
        <v>0</v>
      </c>
      <c r="AX95" s="153">
        <f>'[1]Výkaz-výmer'!J35</f>
        <v>0</v>
      </c>
      <c r="AY95" s="153">
        <f>'[1]Výkaz-výmer'!J36</f>
        <v>0</v>
      </c>
      <c r="AZ95" s="153">
        <f>'[1]Výkaz-výmer'!F33</f>
        <v>0</v>
      </c>
      <c r="BA95" s="153">
        <f>'[1]Výkaz-výmer'!F34</f>
        <v>0</v>
      </c>
      <c r="BB95" s="153">
        <f>'[1]Výkaz-výmer'!F35</f>
        <v>0</v>
      </c>
      <c r="BC95" s="153">
        <f>'[1]Výkaz-výmer'!F36</f>
        <v>0</v>
      </c>
      <c r="BD95" s="155">
        <f>'[1]Výkaz-výmer'!F37</f>
        <v>0</v>
      </c>
      <c r="BE95" s="156"/>
      <c r="BF95" s="156"/>
      <c r="BG95" s="156"/>
      <c r="BH95" s="156"/>
      <c r="BI95" s="156"/>
      <c r="BJ95" s="156"/>
      <c r="BK95" s="156"/>
      <c r="BL95" s="156"/>
      <c r="BM95" s="156"/>
      <c r="BN95" s="156"/>
      <c r="BO95" s="156"/>
      <c r="BP95" s="156"/>
      <c r="BQ95" s="156"/>
      <c r="BR95" s="156"/>
      <c r="BS95" s="156"/>
      <c r="BT95" s="157" t="s">
        <v>83</v>
      </c>
      <c r="BU95" s="156"/>
      <c r="BV95" s="157" t="s">
        <v>656</v>
      </c>
      <c r="BW95" s="157" t="s">
        <v>1</v>
      </c>
      <c r="BX95" s="157" t="s">
        <v>629</v>
      </c>
      <c r="BY95" s="156"/>
      <c r="BZ95" s="156"/>
      <c r="CA95" s="156"/>
      <c r="CB95" s="156"/>
      <c r="CC95" s="156"/>
      <c r="CD95" s="156"/>
      <c r="CE95" s="156"/>
      <c r="CF95" s="156"/>
      <c r="CG95" s="156"/>
      <c r="CH95" s="156"/>
      <c r="CI95" s="156"/>
      <c r="CJ95" s="156"/>
      <c r="CK95" s="156"/>
      <c r="CL95" s="157" t="s">
        <v>9</v>
      </c>
      <c r="CM95" s="157" t="s">
        <v>2</v>
      </c>
    </row>
    <row r="96" spans="1:91" ht="30" customHeight="1">
      <c r="A96" s="10"/>
      <c r="B96" s="11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1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</row>
    <row r="97" spans="1:91" ht="6.75" customHeight="1">
      <c r="A97" s="10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11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</row>
    <row r="98" spans="1:91" ht="9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</row>
    <row r="99" spans="1:91" ht="9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</row>
    <row r="100" spans="1:91" ht="9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</row>
  </sheetData>
  <mergeCells count="40">
    <mergeCell ref="L28:P28"/>
    <mergeCell ref="W28:AE28"/>
    <mergeCell ref="AK28:AO28"/>
    <mergeCell ref="AS89:AT91"/>
    <mergeCell ref="AR2:BE2"/>
    <mergeCell ref="K5:AO5"/>
    <mergeCell ref="K6:AO6"/>
    <mergeCell ref="E23:AN23"/>
    <mergeCell ref="AK26:AO26"/>
    <mergeCell ref="L29:P29"/>
    <mergeCell ref="W29:AE29"/>
    <mergeCell ref="AK29:AO29"/>
    <mergeCell ref="L30:P30"/>
    <mergeCell ref="W30:AE30"/>
    <mergeCell ref="AK30:AO30"/>
    <mergeCell ref="L85:AO85"/>
    <mergeCell ref="L31:P31"/>
    <mergeCell ref="W31:AE31"/>
    <mergeCell ref="AK31:AO31"/>
    <mergeCell ref="L32:P32"/>
    <mergeCell ref="W32:AE32"/>
    <mergeCell ref="AK32:AO32"/>
    <mergeCell ref="L33:P33"/>
    <mergeCell ref="W33:AE33"/>
    <mergeCell ref="AK33:AO33"/>
    <mergeCell ref="X35:AB35"/>
    <mergeCell ref="AK35:AO35"/>
    <mergeCell ref="AM87:AN87"/>
    <mergeCell ref="AM89:AP89"/>
    <mergeCell ref="AM90:AP90"/>
    <mergeCell ref="C92:G92"/>
    <mergeCell ref="I92:AF92"/>
    <mergeCell ref="AG92:AM92"/>
    <mergeCell ref="AN92:AP92"/>
    <mergeCell ref="AG94:AM94"/>
    <mergeCell ref="AN94:AP94"/>
    <mergeCell ref="D95:H95"/>
    <mergeCell ref="J95:AF95"/>
    <mergeCell ref="AG95:AM95"/>
    <mergeCell ref="AN95:AP95"/>
  </mergeCells>
  <hyperlinks>
    <hyperlink ref="A95" location="0013 - Oprava učebne na 1.NP!C2" display="/"/>
  </hyperlinks>
  <pageMargins left="0.39374999999999999" right="0.39374999999999999" top="0.39374999999999999" bottom="0.39374999999999999" header="0" footer="0"/>
  <pageSetup paperSize="9" scale="65" fitToHeight="0" orientation="portrait" r:id="rId1"/>
  <headerFooter>
    <oddFooter>&amp;CStrana &amp;P 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83"/>
  <sheetViews>
    <sheetView showGridLines="0" tabSelected="1" topLeftCell="A98" workbookViewId="0">
      <selection activeCell="L1" sqref="L1:X1048576"/>
    </sheetView>
  </sheetViews>
  <sheetFormatPr defaultColWidth="14.42578125" defaultRowHeight="15" customHeight="1"/>
  <cols>
    <col min="1" max="1" width="7.140625" style="2" customWidth="1"/>
    <col min="2" max="2" width="1.42578125" style="2" customWidth="1"/>
    <col min="3" max="3" width="3.5703125" style="2" customWidth="1"/>
    <col min="4" max="4" width="3.7109375" style="2" customWidth="1"/>
    <col min="5" max="5" width="14.7109375" style="2" customWidth="1"/>
    <col min="6" max="6" width="43.5703125" style="2" customWidth="1"/>
    <col min="7" max="7" width="6" style="2" customWidth="1"/>
    <col min="8" max="8" width="9.85546875" style="2" customWidth="1"/>
    <col min="9" max="10" width="17.28515625" style="2" customWidth="1"/>
    <col min="11" max="11" width="17.28515625" style="2" hidden="1" customWidth="1"/>
    <col min="12" max="12" width="8" style="2" hidden="1" customWidth="1"/>
    <col min="13" max="13" width="9.28515625" style="2" hidden="1" customWidth="1"/>
    <col min="14" max="14" width="8" style="2" hidden="1" customWidth="1"/>
    <col min="15" max="20" width="12.140625" style="2" hidden="1" customWidth="1"/>
    <col min="21" max="21" width="14" style="2" hidden="1" customWidth="1"/>
    <col min="22" max="22" width="10.5703125" style="2" hidden="1" customWidth="1"/>
    <col min="23" max="23" width="14" style="2" hidden="1" customWidth="1"/>
    <col min="24" max="24" width="10.5703125" style="2" hidden="1" customWidth="1"/>
    <col min="25" max="25" width="12.85546875" style="2" customWidth="1"/>
    <col min="26" max="26" width="9.42578125" style="2" customWidth="1"/>
    <col min="27" max="27" width="12.85546875" style="2" customWidth="1"/>
    <col min="28" max="28" width="14" style="2" customWidth="1"/>
    <col min="29" max="29" width="9.42578125" style="2" customWidth="1"/>
    <col min="30" max="30" width="12.85546875" style="2" customWidth="1"/>
    <col min="31" max="31" width="14" style="2" customWidth="1"/>
    <col min="32" max="43" width="7.5703125" style="2" customWidth="1"/>
    <col min="44" max="65" width="8" style="2" hidden="1" customWidth="1"/>
    <col min="66" max="16384" width="14.42578125" style="2"/>
  </cols>
  <sheetData>
    <row r="1" spans="1:65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36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76" t="s">
        <v>0</v>
      </c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 t="s">
        <v>1</v>
      </c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</row>
    <row r="3" spans="1:65" ht="6.75" customHeight="1">
      <c r="A3" s="1"/>
      <c r="B3" s="4"/>
      <c r="C3" s="5"/>
      <c r="D3" s="5"/>
      <c r="E3" s="5"/>
      <c r="F3" s="5"/>
      <c r="G3" s="5"/>
      <c r="H3" s="5"/>
      <c r="I3" s="5"/>
      <c r="J3" s="5"/>
      <c r="K3" s="5"/>
      <c r="L3" s="6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3" t="s">
        <v>2</v>
      </c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65" ht="24.75" customHeight="1">
      <c r="A4" s="1"/>
      <c r="B4" s="6"/>
      <c r="C4" s="1"/>
      <c r="D4" s="7" t="s">
        <v>3</v>
      </c>
      <c r="E4" s="1"/>
      <c r="F4" s="1"/>
      <c r="G4" s="1"/>
      <c r="H4" s="1"/>
      <c r="I4" s="1"/>
      <c r="J4" s="1"/>
      <c r="K4" s="1"/>
      <c r="L4" s="6"/>
      <c r="M4" s="8" t="s">
        <v>4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3" t="s">
        <v>5</v>
      </c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</row>
    <row r="5" spans="1:65" ht="6.75" customHeight="1">
      <c r="A5" s="1"/>
      <c r="B5" s="6"/>
      <c r="C5" s="1"/>
      <c r="D5" s="1"/>
      <c r="E5" s="1"/>
      <c r="F5" s="1"/>
      <c r="G5" s="1"/>
      <c r="H5" s="1"/>
      <c r="I5" s="1"/>
      <c r="J5" s="1"/>
      <c r="K5" s="1"/>
      <c r="L5" s="6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</row>
    <row r="6" spans="1:65" ht="12" customHeight="1">
      <c r="A6" s="1"/>
      <c r="B6" s="6"/>
      <c r="C6" s="1"/>
      <c r="D6" s="9" t="s">
        <v>6</v>
      </c>
      <c r="E6" s="1"/>
      <c r="F6" s="1"/>
      <c r="G6" s="1"/>
      <c r="H6" s="1"/>
      <c r="I6" s="1"/>
      <c r="J6" s="1"/>
      <c r="K6" s="1"/>
      <c r="L6" s="6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ht="16.5" customHeight="1">
      <c r="A7" s="1"/>
      <c r="B7" s="6"/>
      <c r="C7" s="1"/>
      <c r="D7" s="1"/>
      <c r="E7" s="184" t="str">
        <f>'[1]Krycí list rozpočtu'!K6</f>
        <v xml:space="preserve">Oprava učebne </v>
      </c>
      <c r="F7" s="159"/>
      <c r="G7" s="159"/>
      <c r="H7" s="159"/>
      <c r="I7" s="1"/>
      <c r="J7" s="1"/>
      <c r="K7" s="1"/>
      <c r="L7" s="6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65" ht="12" customHeight="1">
      <c r="A8" s="10"/>
      <c r="B8" s="11"/>
      <c r="C8" s="10"/>
      <c r="D8" s="9" t="s">
        <v>7</v>
      </c>
      <c r="E8" s="10"/>
      <c r="F8" s="10"/>
      <c r="G8" s="10"/>
      <c r="H8" s="10"/>
      <c r="I8" s="10"/>
      <c r="J8" s="10"/>
      <c r="K8" s="10"/>
      <c r="L8" s="11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</row>
    <row r="9" spans="1:65" ht="16.5" customHeight="1">
      <c r="A9" s="10"/>
      <c r="B9" s="11"/>
      <c r="C9" s="10"/>
      <c r="D9" s="10"/>
      <c r="E9" s="175" t="s">
        <v>662</v>
      </c>
      <c r="F9" s="159"/>
      <c r="G9" s="159"/>
      <c r="H9" s="159"/>
      <c r="I9" s="10"/>
      <c r="J9" s="10"/>
      <c r="K9" s="10"/>
      <c r="L9" s="11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</row>
    <row r="10" spans="1:65" ht="9.75" customHeight="1">
      <c r="A10" s="10"/>
      <c r="B10" s="11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</row>
    <row r="11" spans="1:65" ht="12" customHeight="1">
      <c r="A11" s="10"/>
      <c r="B11" s="11"/>
      <c r="C11" s="10"/>
      <c r="D11" s="9" t="s">
        <v>8</v>
      </c>
      <c r="E11" s="10"/>
      <c r="F11" s="12" t="s">
        <v>9</v>
      </c>
      <c r="G11" s="10"/>
      <c r="H11" s="10"/>
      <c r="I11" s="9" t="s">
        <v>10</v>
      </c>
      <c r="J11" s="12" t="s">
        <v>9</v>
      </c>
      <c r="K11" s="10"/>
      <c r="L11" s="11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</row>
    <row r="12" spans="1:65" ht="12" customHeight="1">
      <c r="A12" s="10"/>
      <c r="B12" s="11"/>
      <c r="C12" s="10"/>
      <c r="D12" s="9" t="s">
        <v>11</v>
      </c>
      <c r="E12" s="10"/>
      <c r="F12" s="12" t="s">
        <v>12</v>
      </c>
      <c r="G12" s="10"/>
      <c r="H12" s="10"/>
      <c r="I12" s="9" t="s">
        <v>13</v>
      </c>
      <c r="J12" s="13"/>
      <c r="K12" s="10"/>
      <c r="L12" s="11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</row>
    <row r="13" spans="1:65" ht="10.5" customHeight="1">
      <c r="A13" s="10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1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</row>
    <row r="14" spans="1:65" ht="12" customHeight="1">
      <c r="A14" s="10"/>
      <c r="B14" s="11"/>
      <c r="C14" s="10"/>
      <c r="D14" s="9" t="s">
        <v>14</v>
      </c>
      <c r="E14" s="10"/>
      <c r="F14" s="10"/>
      <c r="G14" s="10"/>
      <c r="H14" s="10"/>
      <c r="I14" s="9" t="s">
        <v>15</v>
      </c>
      <c r="J14" s="12" t="s">
        <v>9</v>
      </c>
      <c r="K14" s="10"/>
      <c r="L14" s="11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</row>
    <row r="15" spans="1:65" ht="18" customHeight="1">
      <c r="A15" s="10"/>
      <c r="B15" s="11"/>
      <c r="C15" s="10"/>
      <c r="D15" s="10"/>
      <c r="E15" s="185" t="s">
        <v>16</v>
      </c>
      <c r="F15" s="10"/>
      <c r="G15" s="10"/>
      <c r="H15" s="10"/>
      <c r="I15" s="9" t="s">
        <v>17</v>
      </c>
      <c r="J15" s="12" t="s">
        <v>9</v>
      </c>
      <c r="K15" s="10"/>
      <c r="L15" s="11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</row>
    <row r="16" spans="1:65" ht="6.75" customHeight="1">
      <c r="A16" s="10"/>
      <c r="B16" s="11"/>
      <c r="C16" s="10"/>
      <c r="D16" s="10"/>
      <c r="E16" s="10"/>
      <c r="F16" s="10"/>
      <c r="G16" s="10"/>
      <c r="H16" s="10"/>
      <c r="I16" s="10"/>
      <c r="J16" s="10"/>
      <c r="K16" s="10"/>
      <c r="L16" s="11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</row>
    <row r="17" spans="1:65" ht="12" customHeight="1">
      <c r="A17" s="10"/>
      <c r="B17" s="11"/>
      <c r="C17" s="10"/>
      <c r="D17" s="9" t="s">
        <v>18</v>
      </c>
      <c r="E17" s="10"/>
      <c r="F17" s="10"/>
      <c r="G17" s="10"/>
      <c r="H17" s="10"/>
      <c r="I17" s="9" t="s">
        <v>15</v>
      </c>
      <c r="J17" s="12" t="str">
        <f>'[1]Krycí list rozpočtu'!AN13</f>
        <v/>
      </c>
      <c r="K17" s="10"/>
      <c r="L17" s="11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</row>
    <row r="18" spans="1:65" ht="18" customHeight="1">
      <c r="A18" s="10"/>
      <c r="B18" s="11"/>
      <c r="C18" s="10"/>
      <c r="D18" s="10"/>
      <c r="E18" s="178" t="str">
        <f>'[1]Krycí list rozpočtu'!E14</f>
        <v xml:space="preserve"> </v>
      </c>
      <c r="F18" s="159"/>
      <c r="G18" s="159"/>
      <c r="H18" s="159"/>
      <c r="I18" s="9" t="s">
        <v>17</v>
      </c>
      <c r="J18" s="12" t="str">
        <f>'[1]Krycí list rozpočtu'!AN14</f>
        <v/>
      </c>
      <c r="K18" s="10"/>
      <c r="L18" s="11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</row>
    <row r="19" spans="1:65" ht="6.75" customHeight="1">
      <c r="A19" s="10"/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1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</row>
    <row r="20" spans="1:65" ht="12" customHeight="1">
      <c r="A20" s="10"/>
      <c r="B20" s="11"/>
      <c r="C20" s="10"/>
      <c r="D20" s="9" t="s">
        <v>19</v>
      </c>
      <c r="E20" s="10"/>
      <c r="F20" s="10"/>
      <c r="G20" s="10"/>
      <c r="H20" s="10"/>
      <c r="I20" s="9" t="s">
        <v>15</v>
      </c>
      <c r="J20" s="12" t="str">
        <f>IF('[1]Krycí list rozpočtu'!AN16="","",'[1]Krycí list rozpočtu'!AN16)</f>
        <v/>
      </c>
      <c r="K20" s="10"/>
      <c r="L20" s="11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</row>
    <row r="21" spans="1:65" ht="18" customHeight="1">
      <c r="A21" s="10"/>
      <c r="B21" s="11"/>
      <c r="C21" s="10"/>
      <c r="D21" s="10"/>
      <c r="E21" s="12" t="str">
        <f>IF('[1]Krycí list rozpočtu'!E17="","",'[1]Krycí list rozpočtu'!E17)</f>
        <v xml:space="preserve"> </v>
      </c>
      <c r="F21" s="10"/>
      <c r="G21" s="10"/>
      <c r="H21" s="10"/>
      <c r="I21" s="9" t="s">
        <v>17</v>
      </c>
      <c r="J21" s="12" t="str">
        <f>IF('[1]Krycí list rozpočtu'!AN17="","",'[1]Krycí list rozpočtu'!AN17)</f>
        <v/>
      </c>
      <c r="K21" s="10"/>
      <c r="L21" s="11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</row>
    <row r="22" spans="1:65" ht="6.75" customHeight="1">
      <c r="A22" s="10"/>
      <c r="B22" s="11"/>
      <c r="C22" s="10"/>
      <c r="D22" s="10"/>
      <c r="E22" s="10"/>
      <c r="F22" s="10"/>
      <c r="G22" s="10"/>
      <c r="H22" s="10"/>
      <c r="I22" s="10"/>
      <c r="J22" s="10"/>
      <c r="K22" s="10"/>
      <c r="L22" s="11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</row>
    <row r="23" spans="1:65" ht="12" customHeight="1">
      <c r="A23" s="10"/>
      <c r="B23" s="11"/>
      <c r="C23" s="10"/>
      <c r="D23" s="9" t="s">
        <v>20</v>
      </c>
      <c r="E23" s="10"/>
      <c r="F23" s="10"/>
      <c r="G23" s="10"/>
      <c r="H23" s="10"/>
      <c r="I23" s="9" t="s">
        <v>15</v>
      </c>
      <c r="J23" s="12" t="s">
        <v>9</v>
      </c>
      <c r="K23" s="10"/>
      <c r="L23" s="11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</row>
    <row r="24" spans="1:65" ht="18" customHeight="1">
      <c r="A24" s="10"/>
      <c r="B24" s="11"/>
      <c r="C24" s="10"/>
      <c r="D24" s="10"/>
      <c r="E24" s="12"/>
      <c r="F24" s="10"/>
      <c r="G24" s="10"/>
      <c r="H24" s="10"/>
      <c r="I24" s="9" t="s">
        <v>17</v>
      </c>
      <c r="J24" s="12" t="s">
        <v>9</v>
      </c>
      <c r="K24" s="10"/>
      <c r="L24" s="11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</row>
    <row r="25" spans="1:65" ht="6.75" customHeight="1">
      <c r="A25" s="10"/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1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</row>
    <row r="26" spans="1:65" ht="12" customHeight="1">
      <c r="A26" s="10"/>
      <c r="B26" s="11"/>
      <c r="C26" s="10"/>
      <c r="D26" s="9" t="s">
        <v>21</v>
      </c>
      <c r="E26" s="10"/>
      <c r="F26" s="10"/>
      <c r="G26" s="10"/>
      <c r="H26" s="10"/>
      <c r="I26" s="10"/>
      <c r="J26" s="10"/>
      <c r="K26" s="10"/>
      <c r="L26" s="11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</row>
    <row r="27" spans="1:65" ht="16.5" customHeight="1">
      <c r="A27" s="14"/>
      <c r="B27" s="15"/>
      <c r="C27" s="14"/>
      <c r="D27" s="14"/>
      <c r="E27" s="180" t="s">
        <v>9</v>
      </c>
      <c r="F27" s="159"/>
      <c r="G27" s="159"/>
      <c r="H27" s="159"/>
      <c r="I27" s="14"/>
      <c r="J27" s="14"/>
      <c r="K27" s="14"/>
      <c r="L27" s="15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</row>
    <row r="28" spans="1:65" ht="6.75" customHeight="1">
      <c r="A28" s="10"/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1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</row>
    <row r="29" spans="1:65" ht="6.75" customHeight="1">
      <c r="A29" s="10"/>
      <c r="B29" s="11"/>
      <c r="C29" s="10"/>
      <c r="D29" s="16"/>
      <c r="E29" s="16"/>
      <c r="F29" s="16"/>
      <c r="G29" s="16"/>
      <c r="H29" s="16"/>
      <c r="I29" s="16"/>
      <c r="J29" s="16"/>
      <c r="K29" s="16"/>
      <c r="L29" s="11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</row>
    <row r="30" spans="1:65" ht="24.75" customHeight="1">
      <c r="A30" s="10"/>
      <c r="B30" s="11"/>
      <c r="C30" s="10"/>
      <c r="D30" s="17" t="s">
        <v>22</v>
      </c>
      <c r="E30" s="10"/>
      <c r="F30" s="10"/>
      <c r="G30" s="10"/>
      <c r="H30" s="10"/>
      <c r="I30" s="10"/>
      <c r="J30" s="18">
        <f>ROUND(J135, 2)</f>
        <v>0</v>
      </c>
      <c r="K30" s="10"/>
      <c r="L30" s="11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</row>
    <row r="31" spans="1:65" ht="6.75" customHeight="1">
      <c r="A31" s="10"/>
      <c r="B31" s="11"/>
      <c r="C31" s="10"/>
      <c r="D31" s="16"/>
      <c r="E31" s="16"/>
      <c r="F31" s="16"/>
      <c r="G31" s="16"/>
      <c r="H31" s="16"/>
      <c r="I31" s="16"/>
      <c r="J31" s="16"/>
      <c r="K31" s="16"/>
      <c r="L31" s="11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</row>
    <row r="32" spans="1:65" ht="14.25" customHeight="1">
      <c r="A32" s="10"/>
      <c r="B32" s="11"/>
      <c r="C32" s="10"/>
      <c r="D32" s="10"/>
      <c r="E32" s="10"/>
      <c r="F32" s="19" t="s">
        <v>23</v>
      </c>
      <c r="G32" s="10"/>
      <c r="H32" s="10"/>
      <c r="I32" s="19" t="s">
        <v>24</v>
      </c>
      <c r="J32" s="19" t="s">
        <v>25</v>
      </c>
      <c r="K32" s="10"/>
      <c r="L32" s="11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</row>
    <row r="33" spans="1:65" ht="14.25" customHeight="1">
      <c r="A33" s="10"/>
      <c r="B33" s="11"/>
      <c r="C33" s="10"/>
      <c r="D33" s="20" t="s">
        <v>26</v>
      </c>
      <c r="E33" s="9" t="s">
        <v>27</v>
      </c>
      <c r="F33" s="21">
        <f>ROUND((SUM(BE135:BE282)),  2)</f>
        <v>0</v>
      </c>
      <c r="G33" s="10"/>
      <c r="H33" s="10"/>
      <c r="I33" s="22">
        <v>0.2</v>
      </c>
      <c r="J33" s="21">
        <f>ROUND(((SUM(BE135:BE282))*I33),  2)</f>
        <v>0</v>
      </c>
      <c r="K33" s="10"/>
      <c r="L33" s="11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</row>
    <row r="34" spans="1:65" ht="14.25" customHeight="1">
      <c r="A34" s="10"/>
      <c r="B34" s="11"/>
      <c r="C34" s="10"/>
      <c r="D34" s="10"/>
      <c r="E34" s="9" t="s">
        <v>28</v>
      </c>
      <c r="F34" s="21">
        <f>ROUND((SUM(BF135:BF282)),  2)</f>
        <v>0</v>
      </c>
      <c r="G34" s="10"/>
      <c r="H34" s="10"/>
      <c r="I34" s="22">
        <v>0.2</v>
      </c>
      <c r="J34" s="21">
        <f>ROUND(((SUM(BF135:BF282))*I34),  2)</f>
        <v>0</v>
      </c>
      <c r="K34" s="10"/>
      <c r="L34" s="11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</row>
    <row r="35" spans="1:65" ht="14.25" hidden="1" customHeight="1">
      <c r="A35" s="10"/>
      <c r="B35" s="11"/>
      <c r="C35" s="10"/>
      <c r="D35" s="10"/>
      <c r="E35" s="9" t="s">
        <v>29</v>
      </c>
      <c r="F35" s="21">
        <f>ROUND((SUM(BG135:BG282)),  2)</f>
        <v>0</v>
      </c>
      <c r="G35" s="10"/>
      <c r="H35" s="10"/>
      <c r="I35" s="22">
        <v>0.2</v>
      </c>
      <c r="J35" s="21">
        <f t="shared" ref="J35:J37" si="0">0</f>
        <v>0</v>
      </c>
      <c r="K35" s="10"/>
      <c r="L35" s="11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</row>
    <row r="36" spans="1:65" ht="14.25" hidden="1" customHeight="1">
      <c r="A36" s="10"/>
      <c r="B36" s="11"/>
      <c r="C36" s="10"/>
      <c r="D36" s="10"/>
      <c r="E36" s="9" t="s">
        <v>30</v>
      </c>
      <c r="F36" s="21">
        <f>ROUND((SUM(BH135:BH282)),  2)</f>
        <v>0</v>
      </c>
      <c r="G36" s="10"/>
      <c r="H36" s="10"/>
      <c r="I36" s="22">
        <v>0.2</v>
      </c>
      <c r="J36" s="21">
        <f t="shared" si="0"/>
        <v>0</v>
      </c>
      <c r="K36" s="10"/>
      <c r="L36" s="11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</row>
    <row r="37" spans="1:65" ht="14.25" hidden="1" customHeight="1">
      <c r="A37" s="10"/>
      <c r="B37" s="11"/>
      <c r="C37" s="10"/>
      <c r="D37" s="10"/>
      <c r="E37" s="9" t="s">
        <v>31</v>
      </c>
      <c r="F37" s="21">
        <f>ROUND((SUM(BI135:BI282)),  2)</f>
        <v>0</v>
      </c>
      <c r="G37" s="10"/>
      <c r="H37" s="10"/>
      <c r="I37" s="22">
        <v>0</v>
      </c>
      <c r="J37" s="21">
        <f t="shared" si="0"/>
        <v>0</v>
      </c>
      <c r="K37" s="10"/>
      <c r="L37" s="11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</row>
    <row r="38" spans="1:65" ht="6.75" customHeight="1">
      <c r="A38" s="10"/>
      <c r="B38" s="11"/>
      <c r="C38" s="10"/>
      <c r="D38" s="10"/>
      <c r="E38" s="10"/>
      <c r="F38" s="10"/>
      <c r="G38" s="10"/>
      <c r="H38" s="10"/>
      <c r="I38" s="10"/>
      <c r="J38" s="10"/>
      <c r="K38" s="10"/>
      <c r="L38" s="11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</row>
    <row r="39" spans="1:65" ht="24.75" customHeight="1">
      <c r="A39" s="10"/>
      <c r="B39" s="11"/>
      <c r="C39" s="23"/>
      <c r="D39" s="24" t="s">
        <v>32</v>
      </c>
      <c r="E39" s="25"/>
      <c r="F39" s="25"/>
      <c r="G39" s="26" t="s">
        <v>33</v>
      </c>
      <c r="H39" s="27" t="s">
        <v>34</v>
      </c>
      <c r="I39" s="25"/>
      <c r="J39" s="28">
        <f>SUM(J30:J37)</f>
        <v>0</v>
      </c>
      <c r="K39" s="29"/>
      <c r="L39" s="11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</row>
    <row r="40" spans="1:65" ht="14.25" customHeight="1">
      <c r="A40" s="10"/>
      <c r="B40" s="11"/>
      <c r="C40" s="10"/>
      <c r="D40" s="10"/>
      <c r="E40" s="10"/>
      <c r="F40" s="10"/>
      <c r="G40" s="10"/>
      <c r="H40" s="10"/>
      <c r="I40" s="10"/>
      <c r="J40" s="10"/>
      <c r="K40" s="10"/>
      <c r="L40" s="11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</row>
    <row r="41" spans="1:65" ht="14.25" customHeight="1">
      <c r="A41" s="1"/>
      <c r="B41" s="6"/>
      <c r="C41" s="1"/>
      <c r="D41" s="1"/>
      <c r="E41" s="1"/>
      <c r="F41" s="1"/>
      <c r="G41" s="1"/>
      <c r="H41" s="1"/>
      <c r="I41" s="1"/>
      <c r="J41" s="1"/>
      <c r="K41" s="1"/>
      <c r="L41" s="6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</row>
    <row r="42" spans="1:65" ht="14.25" customHeight="1">
      <c r="A42" s="1"/>
      <c r="B42" s="6"/>
      <c r="C42" s="1"/>
      <c r="D42" s="1"/>
      <c r="E42" s="1"/>
      <c r="F42" s="1"/>
      <c r="G42" s="1"/>
      <c r="H42" s="1"/>
      <c r="I42" s="1"/>
      <c r="J42" s="1"/>
      <c r="K42" s="1"/>
      <c r="L42" s="6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</row>
    <row r="43" spans="1:65" ht="14.25" customHeight="1">
      <c r="A43" s="1"/>
      <c r="B43" s="6"/>
      <c r="C43" s="1"/>
      <c r="D43" s="1"/>
      <c r="E43" s="1"/>
      <c r="F43" s="1"/>
      <c r="G43" s="1"/>
      <c r="H43" s="1"/>
      <c r="I43" s="1"/>
      <c r="J43" s="1"/>
      <c r="K43" s="1"/>
      <c r="L43" s="6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</row>
    <row r="44" spans="1:65" ht="14.25" customHeight="1">
      <c r="A44" s="1"/>
      <c r="B44" s="6"/>
      <c r="C44" s="1"/>
      <c r="D44" s="1"/>
      <c r="E44" s="1"/>
      <c r="F44" s="1"/>
      <c r="G44" s="1"/>
      <c r="H44" s="1"/>
      <c r="I44" s="1"/>
      <c r="J44" s="1"/>
      <c r="K44" s="1"/>
      <c r="L44" s="6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</row>
    <row r="45" spans="1:65" ht="14.25" customHeight="1">
      <c r="A45" s="1"/>
      <c r="B45" s="6"/>
      <c r="C45" s="1"/>
      <c r="D45" s="1"/>
      <c r="E45" s="1"/>
      <c r="F45" s="1"/>
      <c r="G45" s="1"/>
      <c r="H45" s="1"/>
      <c r="I45" s="1"/>
      <c r="J45" s="1"/>
      <c r="K45" s="1"/>
      <c r="L45" s="6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</row>
    <row r="46" spans="1:65" ht="14.25" customHeight="1">
      <c r="A46" s="1"/>
      <c r="B46" s="6"/>
      <c r="C46" s="1"/>
      <c r="D46" s="1"/>
      <c r="E46" s="1"/>
      <c r="F46" s="1"/>
      <c r="G46" s="1"/>
      <c r="H46" s="1"/>
      <c r="I46" s="1"/>
      <c r="J46" s="1"/>
      <c r="K46" s="1"/>
      <c r="L46" s="6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</row>
    <row r="47" spans="1:65" ht="14.25" customHeight="1">
      <c r="A47" s="1"/>
      <c r="B47" s="6"/>
      <c r="C47" s="1"/>
      <c r="D47" s="1"/>
      <c r="E47" s="1"/>
      <c r="F47" s="1"/>
      <c r="G47" s="1"/>
      <c r="H47" s="1"/>
      <c r="I47" s="1"/>
      <c r="J47" s="1"/>
      <c r="K47" s="1"/>
      <c r="L47" s="6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</row>
    <row r="48" spans="1:65" ht="14.25" customHeight="1">
      <c r="A48" s="1"/>
      <c r="B48" s="6"/>
      <c r="C48" s="1"/>
      <c r="D48" s="1"/>
      <c r="E48" s="1"/>
      <c r="F48" s="1"/>
      <c r="G48" s="1"/>
      <c r="H48" s="1"/>
      <c r="I48" s="1"/>
      <c r="J48" s="1"/>
      <c r="K48" s="1"/>
      <c r="L48" s="6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</row>
    <row r="49" spans="1:65" ht="14.25" customHeight="1">
      <c r="A49" s="1"/>
      <c r="B49" s="6"/>
      <c r="C49" s="1"/>
      <c r="D49" s="1"/>
      <c r="E49" s="1"/>
      <c r="F49" s="1"/>
      <c r="G49" s="1"/>
      <c r="H49" s="1"/>
      <c r="I49" s="1"/>
      <c r="J49" s="1"/>
      <c r="K49" s="1"/>
      <c r="L49" s="6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</row>
    <row r="50" spans="1:65" ht="14.25" customHeight="1">
      <c r="A50" s="10"/>
      <c r="B50" s="11"/>
      <c r="C50" s="10"/>
      <c r="D50" s="30" t="s">
        <v>35</v>
      </c>
      <c r="E50" s="31"/>
      <c r="F50" s="31"/>
      <c r="G50" s="30" t="s">
        <v>36</v>
      </c>
      <c r="H50" s="31"/>
      <c r="I50" s="31"/>
      <c r="J50" s="31"/>
      <c r="K50" s="31"/>
      <c r="L50" s="11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</row>
    <row r="51" spans="1:65" ht="9.75" customHeight="1">
      <c r="A51" s="1"/>
      <c r="B51" s="6"/>
      <c r="C51" s="1"/>
      <c r="D51" s="1"/>
      <c r="E51" s="1"/>
      <c r="F51" s="1"/>
      <c r="G51" s="1"/>
      <c r="H51" s="1"/>
      <c r="I51" s="1"/>
      <c r="J51" s="1"/>
      <c r="K51" s="1"/>
      <c r="L51" s="6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</row>
    <row r="52" spans="1:65" ht="9.75" customHeight="1">
      <c r="A52" s="1"/>
      <c r="B52" s="6"/>
      <c r="C52" s="1"/>
      <c r="D52" s="1"/>
      <c r="E52" s="1"/>
      <c r="F52" s="1"/>
      <c r="G52" s="1"/>
      <c r="H52" s="1"/>
      <c r="I52" s="1"/>
      <c r="J52" s="1"/>
      <c r="K52" s="1"/>
      <c r="L52" s="6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</row>
    <row r="53" spans="1:65" ht="9.75" customHeight="1">
      <c r="A53" s="1"/>
      <c r="B53" s="6"/>
      <c r="C53" s="1"/>
      <c r="D53" s="1"/>
      <c r="E53" s="1"/>
      <c r="F53" s="1"/>
      <c r="G53" s="1"/>
      <c r="H53" s="1"/>
      <c r="I53" s="1"/>
      <c r="J53" s="1"/>
      <c r="K53" s="1"/>
      <c r="L53" s="6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</row>
    <row r="54" spans="1:65" ht="9.75" customHeight="1">
      <c r="A54" s="1"/>
      <c r="B54" s="6"/>
      <c r="C54" s="1"/>
      <c r="D54" s="1"/>
      <c r="E54" s="1"/>
      <c r="F54" s="1"/>
      <c r="G54" s="1"/>
      <c r="H54" s="1"/>
      <c r="I54" s="1"/>
      <c r="J54" s="1"/>
      <c r="K54" s="1"/>
      <c r="L54" s="6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</row>
    <row r="55" spans="1:65" ht="9.75" customHeight="1">
      <c r="A55" s="1"/>
      <c r="B55" s="6"/>
      <c r="C55" s="1"/>
      <c r="D55" s="1"/>
      <c r="E55" s="1"/>
      <c r="F55" s="1"/>
      <c r="G55" s="1"/>
      <c r="H55" s="1"/>
      <c r="I55" s="1"/>
      <c r="J55" s="1"/>
      <c r="K55" s="1"/>
      <c r="L55" s="6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</row>
    <row r="56" spans="1:65" ht="9.75" customHeight="1">
      <c r="A56" s="1"/>
      <c r="B56" s="6"/>
      <c r="C56" s="1"/>
      <c r="D56" s="1"/>
      <c r="E56" s="1"/>
      <c r="F56" s="1"/>
      <c r="G56" s="1"/>
      <c r="H56" s="1"/>
      <c r="I56" s="1"/>
      <c r="J56" s="1"/>
      <c r="K56" s="1"/>
      <c r="L56" s="6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</row>
    <row r="57" spans="1:65" ht="9.75" customHeight="1">
      <c r="A57" s="1"/>
      <c r="B57" s="6"/>
      <c r="C57" s="1"/>
      <c r="D57" s="1"/>
      <c r="E57" s="1"/>
      <c r="F57" s="1"/>
      <c r="G57" s="1"/>
      <c r="H57" s="1"/>
      <c r="I57" s="1"/>
      <c r="J57" s="1"/>
      <c r="K57" s="1"/>
      <c r="L57" s="6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</row>
    <row r="58" spans="1:65" ht="9.75" customHeight="1">
      <c r="A58" s="1"/>
      <c r="B58" s="6"/>
      <c r="C58" s="1"/>
      <c r="D58" s="1"/>
      <c r="E58" s="1"/>
      <c r="F58" s="1"/>
      <c r="G58" s="1"/>
      <c r="H58" s="1"/>
      <c r="I58" s="1"/>
      <c r="J58" s="1"/>
      <c r="K58" s="1"/>
      <c r="L58" s="6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</row>
    <row r="59" spans="1:65" ht="9.75" customHeight="1">
      <c r="A59" s="1"/>
      <c r="B59" s="6"/>
      <c r="C59" s="1"/>
      <c r="D59" s="1"/>
      <c r="E59" s="1"/>
      <c r="F59" s="1"/>
      <c r="G59" s="1"/>
      <c r="H59" s="1"/>
      <c r="I59" s="1"/>
      <c r="J59" s="1"/>
      <c r="K59" s="1"/>
      <c r="L59" s="6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</row>
    <row r="60" spans="1:65" ht="9.75" customHeight="1">
      <c r="A60" s="1"/>
      <c r="B60" s="6"/>
      <c r="C60" s="1"/>
      <c r="D60" s="1"/>
      <c r="E60" s="1"/>
      <c r="F60" s="1"/>
      <c r="G60" s="1"/>
      <c r="H60" s="1"/>
      <c r="I60" s="1"/>
      <c r="J60" s="1"/>
      <c r="K60" s="1"/>
      <c r="L60" s="6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</row>
    <row r="61" spans="1:65" ht="9.75" customHeight="1">
      <c r="A61" s="10"/>
      <c r="B61" s="11"/>
      <c r="C61" s="10"/>
      <c r="D61" s="32" t="s">
        <v>37</v>
      </c>
      <c r="E61" s="33"/>
      <c r="F61" s="34" t="s">
        <v>38</v>
      </c>
      <c r="G61" s="32" t="s">
        <v>37</v>
      </c>
      <c r="H61" s="33"/>
      <c r="I61" s="33"/>
      <c r="J61" s="35" t="s">
        <v>38</v>
      </c>
      <c r="K61" s="33"/>
      <c r="L61" s="11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</row>
    <row r="62" spans="1:65" ht="9.75" customHeight="1">
      <c r="A62" s="1"/>
      <c r="B62" s="6"/>
      <c r="C62" s="1"/>
      <c r="D62" s="1"/>
      <c r="E62" s="1"/>
      <c r="F62" s="1"/>
      <c r="G62" s="1"/>
      <c r="H62" s="1"/>
      <c r="I62" s="1"/>
      <c r="J62" s="1"/>
      <c r="K62" s="1"/>
      <c r="L62" s="6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</row>
    <row r="63" spans="1:65" ht="9.75" customHeight="1">
      <c r="A63" s="1"/>
      <c r="B63" s="6"/>
      <c r="C63" s="1"/>
      <c r="D63" s="1"/>
      <c r="E63" s="1"/>
      <c r="F63" s="1"/>
      <c r="G63" s="1"/>
      <c r="H63" s="1"/>
      <c r="I63" s="1"/>
      <c r="J63" s="1"/>
      <c r="K63" s="1"/>
      <c r="L63" s="6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</row>
    <row r="64" spans="1:65" ht="9.75" customHeight="1">
      <c r="A64" s="1"/>
      <c r="B64" s="6"/>
      <c r="C64" s="1"/>
      <c r="D64" s="1"/>
      <c r="E64" s="1"/>
      <c r="F64" s="1"/>
      <c r="G64" s="1"/>
      <c r="H64" s="1"/>
      <c r="I64" s="1"/>
      <c r="J64" s="1"/>
      <c r="K64" s="1"/>
      <c r="L64" s="6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</row>
    <row r="65" spans="1:65" ht="9.75" customHeight="1">
      <c r="A65" s="10"/>
      <c r="B65" s="11"/>
      <c r="C65" s="10"/>
      <c r="D65" s="30" t="s">
        <v>39</v>
      </c>
      <c r="E65" s="31"/>
      <c r="F65" s="31"/>
      <c r="G65" s="30" t="s">
        <v>40</v>
      </c>
      <c r="H65" s="31"/>
      <c r="I65" s="31"/>
      <c r="J65" s="31"/>
      <c r="K65" s="31"/>
      <c r="L65" s="11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</row>
    <row r="66" spans="1:65" ht="9.75" customHeight="1">
      <c r="A66" s="1"/>
      <c r="B66" s="6"/>
      <c r="C66" s="1"/>
      <c r="D66" s="1"/>
      <c r="E66" s="1"/>
      <c r="F66" s="1"/>
      <c r="G66" s="1"/>
      <c r="H66" s="1"/>
      <c r="I66" s="1"/>
      <c r="J66" s="1"/>
      <c r="K66" s="1"/>
      <c r="L66" s="6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</row>
    <row r="67" spans="1:65" ht="9.75" customHeight="1">
      <c r="A67" s="1"/>
      <c r="B67" s="6"/>
      <c r="C67" s="1"/>
      <c r="D67" s="1"/>
      <c r="E67" s="1"/>
      <c r="F67" s="1"/>
      <c r="G67" s="1"/>
      <c r="H67" s="1"/>
      <c r="I67" s="1"/>
      <c r="J67" s="1"/>
      <c r="K67" s="1"/>
      <c r="L67" s="6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</row>
    <row r="68" spans="1:65" ht="9.75" customHeight="1">
      <c r="A68" s="1"/>
      <c r="B68" s="6"/>
      <c r="C68" s="1"/>
      <c r="D68" s="1"/>
      <c r="E68" s="1"/>
      <c r="F68" s="1"/>
      <c r="G68" s="1"/>
      <c r="H68" s="1"/>
      <c r="I68" s="1"/>
      <c r="J68" s="1"/>
      <c r="K68" s="1"/>
      <c r="L68" s="6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</row>
    <row r="69" spans="1:65" ht="9.75" customHeight="1">
      <c r="A69" s="1"/>
      <c r="B69" s="6"/>
      <c r="C69" s="1"/>
      <c r="D69" s="1"/>
      <c r="E69" s="1"/>
      <c r="F69" s="1"/>
      <c r="G69" s="1"/>
      <c r="H69" s="1"/>
      <c r="I69" s="1"/>
      <c r="J69" s="1"/>
      <c r="K69" s="1"/>
      <c r="L69" s="6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</row>
    <row r="70" spans="1:65" ht="9.75" customHeight="1">
      <c r="A70" s="1"/>
      <c r="B70" s="6"/>
      <c r="C70" s="1"/>
      <c r="D70" s="1"/>
      <c r="E70" s="1"/>
      <c r="F70" s="1"/>
      <c r="G70" s="1"/>
      <c r="H70" s="1"/>
      <c r="I70" s="1"/>
      <c r="J70" s="1"/>
      <c r="K70" s="1"/>
      <c r="L70" s="6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</row>
    <row r="71" spans="1:65" ht="9.75" customHeight="1">
      <c r="A71" s="1"/>
      <c r="B71" s="6"/>
      <c r="C71" s="1"/>
      <c r="D71" s="1"/>
      <c r="E71" s="1"/>
      <c r="F71" s="1"/>
      <c r="G71" s="1"/>
      <c r="H71" s="1"/>
      <c r="I71" s="1"/>
      <c r="J71" s="1"/>
      <c r="K71" s="1"/>
      <c r="L71" s="6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</row>
    <row r="72" spans="1:65" ht="9.75" customHeight="1">
      <c r="A72" s="1"/>
      <c r="B72" s="6"/>
      <c r="C72" s="1"/>
      <c r="D72" s="1"/>
      <c r="E72" s="1"/>
      <c r="F72" s="1"/>
      <c r="G72" s="1"/>
      <c r="H72" s="1"/>
      <c r="I72" s="1"/>
      <c r="J72" s="1"/>
      <c r="K72" s="1"/>
      <c r="L72" s="6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</row>
    <row r="73" spans="1:65" ht="9.75" customHeight="1">
      <c r="A73" s="1"/>
      <c r="B73" s="6"/>
      <c r="C73" s="1"/>
      <c r="D73" s="1"/>
      <c r="E73" s="1"/>
      <c r="F73" s="1"/>
      <c r="G73" s="1"/>
      <c r="H73" s="1"/>
      <c r="I73" s="1"/>
      <c r="J73" s="1"/>
      <c r="K73" s="1"/>
      <c r="L73" s="6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</row>
    <row r="74" spans="1:65" ht="9.75" customHeight="1">
      <c r="A74" s="1"/>
      <c r="B74" s="6"/>
      <c r="C74" s="1"/>
      <c r="D74" s="1"/>
      <c r="E74" s="1"/>
      <c r="F74" s="1"/>
      <c r="G74" s="1"/>
      <c r="H74" s="1"/>
      <c r="I74" s="1"/>
      <c r="J74" s="1"/>
      <c r="K74" s="1"/>
      <c r="L74" s="6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</row>
    <row r="75" spans="1:65" ht="9.75" customHeight="1">
      <c r="A75" s="1"/>
      <c r="B75" s="6"/>
      <c r="C75" s="1"/>
      <c r="D75" s="1"/>
      <c r="E75" s="1"/>
      <c r="F75" s="1"/>
      <c r="G75" s="1"/>
      <c r="H75" s="1"/>
      <c r="I75" s="1"/>
      <c r="J75" s="1"/>
      <c r="K75" s="1"/>
      <c r="L75" s="6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</row>
    <row r="76" spans="1:65" ht="9.75" customHeight="1">
      <c r="A76" s="10"/>
      <c r="B76" s="11"/>
      <c r="C76" s="10"/>
      <c r="D76" s="32" t="s">
        <v>37</v>
      </c>
      <c r="E76" s="33"/>
      <c r="F76" s="34" t="s">
        <v>38</v>
      </c>
      <c r="G76" s="32" t="s">
        <v>37</v>
      </c>
      <c r="H76" s="33"/>
      <c r="I76" s="33"/>
      <c r="J76" s="35" t="s">
        <v>38</v>
      </c>
      <c r="K76" s="33"/>
      <c r="L76" s="11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</row>
    <row r="77" spans="1:65" ht="14.25" customHeight="1">
      <c r="A77" s="10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11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</row>
    <row r="78" spans="1:65" ht="9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</row>
    <row r="79" spans="1:65" ht="9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</row>
    <row r="80" spans="1:65" ht="9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</row>
    <row r="81" spans="1:65" ht="6.75" customHeight="1">
      <c r="A81" s="10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11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</row>
    <row r="82" spans="1:65" ht="24.75" customHeight="1">
      <c r="A82" s="10"/>
      <c r="B82" s="11"/>
      <c r="C82" s="7" t="s">
        <v>41</v>
      </c>
      <c r="D82" s="10"/>
      <c r="E82" s="10"/>
      <c r="F82" s="10"/>
      <c r="G82" s="10"/>
      <c r="H82" s="10"/>
      <c r="I82" s="10"/>
      <c r="J82" s="10"/>
      <c r="K82" s="10"/>
      <c r="L82" s="11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</row>
    <row r="83" spans="1:65" ht="6.75" customHeight="1">
      <c r="A83" s="10"/>
      <c r="B83" s="11"/>
      <c r="C83" s="10"/>
      <c r="D83" s="10"/>
      <c r="E83" s="10"/>
      <c r="F83" s="10"/>
      <c r="G83" s="10"/>
      <c r="H83" s="10"/>
      <c r="I83" s="10"/>
      <c r="J83" s="10"/>
      <c r="K83" s="10"/>
      <c r="L83" s="11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</row>
    <row r="84" spans="1:65" ht="12" customHeight="1">
      <c r="A84" s="10"/>
      <c r="B84" s="11"/>
      <c r="C84" s="9" t="s">
        <v>6</v>
      </c>
      <c r="D84" s="10"/>
      <c r="E84" s="10"/>
      <c r="F84" s="10"/>
      <c r="G84" s="10"/>
      <c r="H84" s="10"/>
      <c r="I84" s="10"/>
      <c r="J84" s="10"/>
      <c r="K84" s="10"/>
      <c r="L84" s="11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</row>
    <row r="85" spans="1:65" ht="16.5" customHeight="1">
      <c r="A85" s="10"/>
      <c r="B85" s="11"/>
      <c r="C85" s="10"/>
      <c r="D85" s="10"/>
      <c r="E85" s="184" t="str">
        <f>E7</f>
        <v xml:space="preserve">Oprava učebne </v>
      </c>
      <c r="F85" s="159"/>
      <c r="G85" s="159"/>
      <c r="H85" s="159"/>
      <c r="I85" s="10"/>
      <c r="J85" s="10"/>
      <c r="K85" s="10"/>
      <c r="L85" s="11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</row>
    <row r="86" spans="1:65" ht="12" customHeight="1">
      <c r="A86" s="10"/>
      <c r="B86" s="11"/>
      <c r="C86" s="9" t="s">
        <v>7</v>
      </c>
      <c r="D86" s="10"/>
      <c r="E86" s="10"/>
      <c r="F86" s="10"/>
      <c r="G86" s="10"/>
      <c r="H86" s="10"/>
      <c r="I86" s="10"/>
      <c r="J86" s="10"/>
      <c r="K86" s="10"/>
      <c r="L86" s="11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</row>
    <row r="87" spans="1:65" ht="16.5" customHeight="1">
      <c r="A87" s="10"/>
      <c r="B87" s="11"/>
      <c r="C87" s="10"/>
      <c r="D87" s="10"/>
      <c r="E87" s="175" t="str">
        <f>E9</f>
        <v>0013 - Oprava učebne na 1.NP</v>
      </c>
      <c r="F87" s="159"/>
      <c r="G87" s="159"/>
      <c r="H87" s="159"/>
      <c r="I87" s="10"/>
      <c r="J87" s="10"/>
      <c r="K87" s="10"/>
      <c r="L87" s="11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</row>
    <row r="88" spans="1:65" ht="6.75" customHeight="1">
      <c r="A88" s="10"/>
      <c r="B88" s="11"/>
      <c r="C88" s="10"/>
      <c r="D88" s="10"/>
      <c r="E88" s="10"/>
      <c r="F88" s="10"/>
      <c r="G88" s="10"/>
      <c r="H88" s="10"/>
      <c r="I88" s="10"/>
      <c r="J88" s="10"/>
      <c r="K88" s="10"/>
      <c r="L88" s="11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</row>
    <row r="89" spans="1:65" ht="12" customHeight="1">
      <c r="A89" s="10"/>
      <c r="B89" s="11"/>
      <c r="C89" s="9" t="s">
        <v>11</v>
      </c>
      <c r="D89" s="10"/>
      <c r="E89" s="10"/>
      <c r="F89" s="12" t="str">
        <f>F12</f>
        <v>Košice</v>
      </c>
      <c r="G89" s="10"/>
      <c r="H89" s="10"/>
      <c r="I89" s="9" t="s">
        <v>13</v>
      </c>
      <c r="J89" s="13" t="str">
        <f>IF(J12="","",J12)</f>
        <v/>
      </c>
      <c r="K89" s="10"/>
      <c r="L89" s="11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</row>
    <row r="90" spans="1:65" ht="6.75" customHeight="1">
      <c r="A90" s="10"/>
      <c r="B90" s="11"/>
      <c r="C90" s="10"/>
      <c r="D90" s="10"/>
      <c r="E90" s="10"/>
      <c r="F90" s="10"/>
      <c r="G90" s="10"/>
      <c r="H90" s="10"/>
      <c r="I90" s="10"/>
      <c r="J90" s="10"/>
      <c r="K90" s="10"/>
      <c r="L90" s="11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</row>
    <row r="91" spans="1:65" ht="15" customHeight="1">
      <c r="A91" s="10"/>
      <c r="B91" s="11"/>
      <c r="C91" s="9" t="s">
        <v>14</v>
      </c>
      <c r="D91" s="10"/>
      <c r="E91" s="10"/>
      <c r="F91" s="185" t="str">
        <f>E15</f>
        <v>Gymnázium,  Šrobárova 1, 042 23 Košice</v>
      </c>
      <c r="G91" s="10"/>
      <c r="H91" s="10"/>
      <c r="I91" s="9" t="s">
        <v>19</v>
      </c>
      <c r="J91" s="40" t="str">
        <f>E21</f>
        <v xml:space="preserve"> </v>
      </c>
      <c r="K91" s="10"/>
      <c r="L91" s="11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</row>
    <row r="92" spans="1:65" ht="15" customHeight="1">
      <c r="A92" s="10"/>
      <c r="B92" s="11"/>
      <c r="C92" s="9" t="s">
        <v>18</v>
      </c>
      <c r="D92" s="10"/>
      <c r="E92" s="10"/>
      <c r="F92" s="12" t="str">
        <f>IF(E18="","",E18)</f>
        <v xml:space="preserve"> </v>
      </c>
      <c r="G92" s="10"/>
      <c r="H92" s="10"/>
      <c r="I92" s="9" t="s">
        <v>20</v>
      </c>
      <c r="J92" s="40">
        <f>E24</f>
        <v>0</v>
      </c>
      <c r="K92" s="10"/>
      <c r="L92" s="11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</row>
    <row r="93" spans="1:65" ht="9.75" customHeight="1">
      <c r="A93" s="10"/>
      <c r="B93" s="11"/>
      <c r="C93" s="10"/>
      <c r="D93" s="10"/>
      <c r="E93" s="10"/>
      <c r="F93" s="10"/>
      <c r="G93" s="10"/>
      <c r="H93" s="10"/>
      <c r="I93" s="10"/>
      <c r="J93" s="10"/>
      <c r="K93" s="10"/>
      <c r="L93" s="11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</row>
    <row r="94" spans="1:65" ht="29.25" customHeight="1">
      <c r="A94" s="10"/>
      <c r="B94" s="11"/>
      <c r="C94" s="41" t="s">
        <v>42</v>
      </c>
      <c r="D94" s="23"/>
      <c r="E94" s="23"/>
      <c r="F94" s="23"/>
      <c r="G94" s="23"/>
      <c r="H94" s="23"/>
      <c r="I94" s="23"/>
      <c r="J94" s="42" t="s">
        <v>43</v>
      </c>
      <c r="K94" s="23"/>
      <c r="L94" s="11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</row>
    <row r="95" spans="1:65" ht="9.75" customHeight="1">
      <c r="A95" s="10"/>
      <c r="B95" s="11"/>
      <c r="C95" s="10"/>
      <c r="D95" s="10"/>
      <c r="E95" s="10"/>
      <c r="F95" s="10"/>
      <c r="G95" s="10"/>
      <c r="H95" s="10"/>
      <c r="I95" s="10"/>
      <c r="J95" s="10"/>
      <c r="K95" s="10"/>
      <c r="L95" s="11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</row>
    <row r="96" spans="1:65" ht="22.5" customHeight="1">
      <c r="A96" s="10"/>
      <c r="B96" s="11"/>
      <c r="C96" s="43" t="s">
        <v>44</v>
      </c>
      <c r="D96" s="10"/>
      <c r="E96" s="10"/>
      <c r="F96" s="10"/>
      <c r="G96" s="10"/>
      <c r="H96" s="10"/>
      <c r="I96" s="10"/>
      <c r="J96" s="18">
        <f t="shared" ref="J96:J98" si="1">J135</f>
        <v>0</v>
      </c>
      <c r="K96" s="10"/>
      <c r="L96" s="11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3" t="s">
        <v>45</v>
      </c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</row>
    <row r="97" spans="1:65" ht="24.75" customHeight="1">
      <c r="A97" s="44"/>
      <c r="B97" s="45"/>
      <c r="C97" s="44"/>
      <c r="D97" s="46" t="s">
        <v>46</v>
      </c>
      <c r="E97" s="47"/>
      <c r="F97" s="47"/>
      <c r="G97" s="47"/>
      <c r="H97" s="47"/>
      <c r="I97" s="47"/>
      <c r="J97" s="48">
        <f t="shared" si="1"/>
        <v>0</v>
      </c>
      <c r="K97" s="44"/>
      <c r="L97" s="45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</row>
    <row r="98" spans="1:65" ht="19.5" customHeight="1">
      <c r="A98" s="49"/>
      <c r="B98" s="50"/>
      <c r="C98" s="49"/>
      <c r="D98" s="51" t="s">
        <v>47</v>
      </c>
      <c r="E98" s="52"/>
      <c r="F98" s="52"/>
      <c r="G98" s="52"/>
      <c r="H98" s="52"/>
      <c r="I98" s="52"/>
      <c r="J98" s="53">
        <f t="shared" si="1"/>
        <v>0</v>
      </c>
      <c r="K98" s="49"/>
      <c r="L98" s="50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</row>
    <row r="99" spans="1:65" ht="19.5" customHeight="1">
      <c r="A99" s="49"/>
      <c r="B99" s="50"/>
      <c r="C99" s="49"/>
      <c r="D99" s="51" t="s">
        <v>48</v>
      </c>
      <c r="E99" s="52"/>
      <c r="F99" s="52"/>
      <c r="G99" s="52"/>
      <c r="H99" s="52"/>
      <c r="I99" s="52"/>
      <c r="J99" s="53">
        <f>J139</f>
        <v>0</v>
      </c>
      <c r="K99" s="49"/>
      <c r="L99" s="50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</row>
    <row r="100" spans="1:65" ht="19.5" customHeight="1">
      <c r="A100" s="49"/>
      <c r="B100" s="50"/>
      <c r="C100" s="49"/>
      <c r="D100" s="51" t="s">
        <v>49</v>
      </c>
      <c r="E100" s="52"/>
      <c r="F100" s="52"/>
      <c r="G100" s="52"/>
      <c r="H100" s="52"/>
      <c r="I100" s="52"/>
      <c r="J100" s="53">
        <f>J143</f>
        <v>0</v>
      </c>
      <c r="K100" s="49"/>
      <c r="L100" s="50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</row>
    <row r="101" spans="1:65" ht="19.5" customHeight="1">
      <c r="A101" s="49"/>
      <c r="B101" s="50"/>
      <c r="C101" s="49"/>
      <c r="D101" s="51" t="s">
        <v>50</v>
      </c>
      <c r="E101" s="52"/>
      <c r="F101" s="52"/>
      <c r="G101" s="52"/>
      <c r="H101" s="52"/>
      <c r="I101" s="52"/>
      <c r="J101" s="53">
        <f>J156</f>
        <v>0</v>
      </c>
      <c r="K101" s="49"/>
      <c r="L101" s="50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</row>
    <row r="102" spans="1:65" ht="24.75" customHeight="1">
      <c r="A102" s="44"/>
      <c r="B102" s="45"/>
      <c r="C102" s="44"/>
      <c r="D102" s="46" t="s">
        <v>51</v>
      </c>
      <c r="E102" s="47"/>
      <c r="F102" s="47"/>
      <c r="G102" s="47"/>
      <c r="H102" s="47"/>
      <c r="I102" s="47"/>
      <c r="J102" s="48">
        <f t="shared" ref="J102:J103" si="2">J158</f>
        <v>0</v>
      </c>
      <c r="K102" s="44"/>
      <c r="L102" s="45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</row>
    <row r="103" spans="1:65" ht="19.5" customHeight="1">
      <c r="A103" s="49"/>
      <c r="B103" s="50"/>
      <c r="C103" s="49"/>
      <c r="D103" s="51" t="s">
        <v>52</v>
      </c>
      <c r="E103" s="52"/>
      <c r="F103" s="52"/>
      <c r="G103" s="52"/>
      <c r="H103" s="52"/>
      <c r="I103" s="52"/>
      <c r="J103" s="53">
        <f t="shared" si="2"/>
        <v>0</v>
      </c>
      <c r="K103" s="49"/>
      <c r="L103" s="50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</row>
    <row r="104" spans="1:65" ht="19.5" customHeight="1">
      <c r="A104" s="49"/>
      <c r="B104" s="50"/>
      <c r="C104" s="49"/>
      <c r="D104" s="51" t="s">
        <v>53</v>
      </c>
      <c r="E104" s="52"/>
      <c r="F104" s="52"/>
      <c r="G104" s="52"/>
      <c r="H104" s="52"/>
      <c r="I104" s="52"/>
      <c r="J104" s="53">
        <f>J163</f>
        <v>0</v>
      </c>
      <c r="K104" s="49"/>
      <c r="L104" s="50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</row>
    <row r="105" spans="1:65" ht="19.5" customHeight="1">
      <c r="A105" s="49"/>
      <c r="B105" s="50"/>
      <c r="C105" s="49"/>
      <c r="D105" s="51" t="s">
        <v>54</v>
      </c>
      <c r="E105" s="52"/>
      <c r="F105" s="52"/>
      <c r="G105" s="52"/>
      <c r="H105" s="52"/>
      <c r="I105" s="52"/>
      <c r="J105" s="53">
        <f>J171</f>
        <v>0</v>
      </c>
      <c r="K105" s="49"/>
      <c r="L105" s="50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</row>
    <row r="106" spans="1:65" ht="19.5" customHeight="1">
      <c r="A106" s="49"/>
      <c r="B106" s="50"/>
      <c r="C106" s="49"/>
      <c r="D106" s="51" t="s">
        <v>55</v>
      </c>
      <c r="E106" s="52"/>
      <c r="F106" s="52"/>
      <c r="G106" s="52"/>
      <c r="H106" s="52"/>
      <c r="I106" s="52"/>
      <c r="J106" s="53">
        <f>J179</f>
        <v>0</v>
      </c>
      <c r="K106" s="49"/>
      <c r="L106" s="50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</row>
    <row r="107" spans="1:65" ht="19.5" customHeight="1">
      <c r="A107" s="49"/>
      <c r="B107" s="50"/>
      <c r="C107" s="49"/>
      <c r="D107" s="51" t="s">
        <v>56</v>
      </c>
      <c r="E107" s="52"/>
      <c r="F107" s="52"/>
      <c r="G107" s="52"/>
      <c r="H107" s="52"/>
      <c r="I107" s="52"/>
      <c r="J107" s="53">
        <f>J182</f>
        <v>0</v>
      </c>
      <c r="K107" s="49"/>
      <c r="L107" s="50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</row>
    <row r="108" spans="1:65" ht="19.5" customHeight="1">
      <c r="A108" s="49"/>
      <c r="B108" s="50"/>
      <c r="C108" s="49"/>
      <c r="D108" s="51" t="s">
        <v>57</v>
      </c>
      <c r="E108" s="52"/>
      <c r="F108" s="52"/>
      <c r="G108" s="52"/>
      <c r="H108" s="52"/>
      <c r="I108" s="52"/>
      <c r="J108" s="53">
        <f>J185</f>
        <v>0</v>
      </c>
      <c r="K108" s="49"/>
      <c r="L108" s="50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</row>
    <row r="109" spans="1:65" ht="19.5" customHeight="1">
      <c r="A109" s="49"/>
      <c r="B109" s="50"/>
      <c r="C109" s="49"/>
      <c r="D109" s="51" t="s">
        <v>58</v>
      </c>
      <c r="E109" s="52"/>
      <c r="F109" s="52"/>
      <c r="G109" s="52"/>
      <c r="H109" s="52"/>
      <c r="I109" s="52"/>
      <c r="J109" s="53">
        <f>J196</f>
        <v>0</v>
      </c>
      <c r="K109" s="49"/>
      <c r="L109" s="50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</row>
    <row r="110" spans="1:65" ht="19.5" customHeight="1">
      <c r="A110" s="49"/>
      <c r="B110" s="50"/>
      <c r="C110" s="49"/>
      <c r="D110" s="51" t="s">
        <v>59</v>
      </c>
      <c r="E110" s="52"/>
      <c r="F110" s="52"/>
      <c r="G110" s="52"/>
      <c r="H110" s="52"/>
      <c r="I110" s="52"/>
      <c r="J110" s="53">
        <f>J201</f>
        <v>0</v>
      </c>
      <c r="K110" s="49"/>
      <c r="L110" s="50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</row>
    <row r="111" spans="1:65" ht="19.5" customHeight="1">
      <c r="A111" s="49"/>
      <c r="B111" s="50"/>
      <c r="C111" s="49"/>
      <c r="D111" s="51" t="s">
        <v>60</v>
      </c>
      <c r="E111" s="52"/>
      <c r="F111" s="52"/>
      <c r="G111" s="52"/>
      <c r="H111" s="52"/>
      <c r="I111" s="52"/>
      <c r="J111" s="53">
        <f>J203</f>
        <v>0</v>
      </c>
      <c r="K111" s="49"/>
      <c r="L111" s="50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</row>
    <row r="112" spans="1:65" ht="24.75" customHeight="1">
      <c r="A112" s="44"/>
      <c r="B112" s="45"/>
      <c r="C112" s="44"/>
      <c r="D112" s="46" t="s">
        <v>61</v>
      </c>
      <c r="E112" s="47"/>
      <c r="F112" s="47"/>
      <c r="G112" s="47"/>
      <c r="H112" s="47"/>
      <c r="I112" s="47"/>
      <c r="J112" s="48">
        <f t="shared" ref="J112:J113" si="3">J208</f>
        <v>0</v>
      </c>
      <c r="K112" s="44"/>
      <c r="L112" s="45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</row>
    <row r="113" spans="1:65" ht="19.5" customHeight="1">
      <c r="A113" s="49"/>
      <c r="B113" s="50"/>
      <c r="C113" s="49"/>
      <c r="D113" s="51" t="s">
        <v>62</v>
      </c>
      <c r="E113" s="52"/>
      <c r="F113" s="52"/>
      <c r="G113" s="52"/>
      <c r="H113" s="52"/>
      <c r="I113" s="52"/>
      <c r="J113" s="53">
        <f t="shared" si="3"/>
        <v>0</v>
      </c>
      <c r="K113" s="49"/>
      <c r="L113" s="50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  <c r="BM113" s="49"/>
    </row>
    <row r="114" spans="1:65" ht="19.5" customHeight="1">
      <c r="A114" s="49"/>
      <c r="B114" s="50"/>
      <c r="C114" s="49"/>
      <c r="D114" s="51" t="s">
        <v>63</v>
      </c>
      <c r="E114" s="52"/>
      <c r="F114" s="52"/>
      <c r="G114" s="52"/>
      <c r="H114" s="52"/>
      <c r="I114" s="52"/>
      <c r="J114" s="53">
        <f>J275</f>
        <v>0</v>
      </c>
      <c r="K114" s="49"/>
      <c r="L114" s="50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</row>
    <row r="115" spans="1:65" ht="24.75" customHeight="1">
      <c r="A115" s="44"/>
      <c r="B115" s="45"/>
      <c r="C115" s="44"/>
      <c r="D115" s="46" t="s">
        <v>64</v>
      </c>
      <c r="E115" s="47"/>
      <c r="F115" s="47"/>
      <c r="G115" s="47"/>
      <c r="H115" s="47"/>
      <c r="I115" s="47"/>
      <c r="J115" s="48">
        <f>J277</f>
        <v>0</v>
      </c>
      <c r="K115" s="44"/>
      <c r="L115" s="45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</row>
    <row r="116" spans="1:65" ht="21.75" customHeight="1">
      <c r="A116" s="10"/>
      <c r="B116" s="11"/>
      <c r="C116" s="10"/>
      <c r="D116" s="10"/>
      <c r="E116" s="10"/>
      <c r="F116" s="10"/>
      <c r="G116" s="10"/>
      <c r="H116" s="10"/>
      <c r="I116" s="10"/>
      <c r="J116" s="10"/>
      <c r="K116" s="10"/>
      <c r="L116" s="11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</row>
    <row r="117" spans="1:65" ht="6.75" customHeight="1">
      <c r="A117" s="10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11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</row>
    <row r="118" spans="1:65" ht="9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</row>
    <row r="119" spans="1:65" ht="9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</row>
    <row r="120" spans="1:65" ht="9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</row>
    <row r="121" spans="1:65" ht="6.75" customHeight="1">
      <c r="A121" s="10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11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</row>
    <row r="122" spans="1:65" ht="24.75" customHeight="1">
      <c r="A122" s="10"/>
      <c r="B122" s="11"/>
      <c r="C122" s="7" t="s">
        <v>65</v>
      </c>
      <c r="D122" s="10"/>
      <c r="E122" s="10"/>
      <c r="F122" s="10"/>
      <c r="G122" s="10"/>
      <c r="H122" s="10"/>
      <c r="I122" s="10"/>
      <c r="J122" s="10"/>
      <c r="K122" s="10"/>
      <c r="L122" s="11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</row>
    <row r="123" spans="1:65" ht="6.75" customHeight="1">
      <c r="A123" s="10"/>
      <c r="B123" s="11"/>
      <c r="C123" s="10"/>
      <c r="D123" s="10"/>
      <c r="E123" s="10"/>
      <c r="F123" s="10"/>
      <c r="G123" s="10"/>
      <c r="H123" s="10"/>
      <c r="I123" s="10"/>
      <c r="J123" s="10"/>
      <c r="K123" s="10"/>
      <c r="L123" s="11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</row>
    <row r="124" spans="1:65" ht="12" customHeight="1">
      <c r="A124" s="10"/>
      <c r="B124" s="11"/>
      <c r="C124" s="9" t="s">
        <v>6</v>
      </c>
      <c r="D124" s="10"/>
      <c r="E124" s="10"/>
      <c r="F124" s="10"/>
      <c r="G124" s="10"/>
      <c r="H124" s="10"/>
      <c r="I124" s="10"/>
      <c r="J124" s="10"/>
      <c r="K124" s="10"/>
      <c r="L124" s="11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</row>
    <row r="125" spans="1:65" ht="16.5" customHeight="1">
      <c r="A125" s="10"/>
      <c r="B125" s="11"/>
      <c r="C125" s="10"/>
      <c r="D125" s="10"/>
      <c r="E125" s="184" t="str">
        <f>E7</f>
        <v xml:space="preserve">Oprava učebne </v>
      </c>
      <c r="F125" s="159"/>
      <c r="G125" s="159"/>
      <c r="H125" s="159"/>
      <c r="I125" s="10"/>
      <c r="J125" s="10"/>
      <c r="K125" s="10"/>
      <c r="L125" s="11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</row>
    <row r="126" spans="1:65" ht="12" customHeight="1">
      <c r="A126" s="10"/>
      <c r="B126" s="11"/>
      <c r="C126" s="9" t="s">
        <v>7</v>
      </c>
      <c r="D126" s="10"/>
      <c r="E126" s="10"/>
      <c r="F126" s="10"/>
      <c r="G126" s="10"/>
      <c r="H126" s="10"/>
      <c r="I126" s="10"/>
      <c r="J126" s="10"/>
      <c r="K126" s="10"/>
      <c r="L126" s="11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</row>
    <row r="127" spans="1:65" ht="16.5" customHeight="1">
      <c r="A127" s="10"/>
      <c r="B127" s="11"/>
      <c r="C127" s="10"/>
      <c r="D127" s="10"/>
      <c r="E127" s="175" t="str">
        <f>E9</f>
        <v>0013 - Oprava učebne na 1.NP</v>
      </c>
      <c r="F127" s="159"/>
      <c r="G127" s="159"/>
      <c r="H127" s="159"/>
      <c r="I127" s="10"/>
      <c r="J127" s="10"/>
      <c r="K127" s="10"/>
      <c r="L127" s="11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</row>
    <row r="128" spans="1:65" ht="6.75" customHeight="1">
      <c r="A128" s="10"/>
      <c r="B128" s="11"/>
      <c r="C128" s="10"/>
      <c r="D128" s="10"/>
      <c r="E128" s="10"/>
      <c r="F128" s="10"/>
      <c r="G128" s="10"/>
      <c r="H128" s="10"/>
      <c r="I128" s="10"/>
      <c r="J128" s="10"/>
      <c r="K128" s="10"/>
      <c r="L128" s="11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</row>
    <row r="129" spans="1:65" ht="12" customHeight="1">
      <c r="A129" s="10"/>
      <c r="B129" s="11"/>
      <c r="C129" s="9" t="s">
        <v>11</v>
      </c>
      <c r="D129" s="10"/>
      <c r="E129" s="10"/>
      <c r="F129" s="12" t="str">
        <f>F12</f>
        <v>Košice</v>
      </c>
      <c r="G129" s="10"/>
      <c r="H129" s="10"/>
      <c r="I129" s="9" t="s">
        <v>13</v>
      </c>
      <c r="J129" s="13" t="str">
        <f>IF(J12="","",J12)</f>
        <v/>
      </c>
      <c r="K129" s="10"/>
      <c r="L129" s="11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</row>
    <row r="130" spans="1:65" ht="6.75" customHeight="1">
      <c r="A130" s="10"/>
      <c r="B130" s="11"/>
      <c r="C130" s="10"/>
      <c r="D130" s="10"/>
      <c r="E130" s="10"/>
      <c r="F130" s="10"/>
      <c r="G130" s="10"/>
      <c r="H130" s="10"/>
      <c r="I130" s="10"/>
      <c r="J130" s="10"/>
      <c r="K130" s="10"/>
      <c r="L130" s="11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</row>
    <row r="131" spans="1:65" ht="15" customHeight="1">
      <c r="A131" s="10"/>
      <c r="B131" s="11"/>
      <c r="C131" s="9" t="s">
        <v>14</v>
      </c>
      <c r="D131" s="10"/>
      <c r="E131" s="10"/>
      <c r="F131" s="12" t="str">
        <f>E15</f>
        <v>Gymnázium,  Šrobárova 1, 042 23 Košice</v>
      </c>
      <c r="G131" s="10"/>
      <c r="H131" s="10"/>
      <c r="I131" s="9" t="s">
        <v>19</v>
      </c>
      <c r="J131" s="40" t="str">
        <f>E21</f>
        <v xml:space="preserve"> </v>
      </c>
      <c r="K131" s="10"/>
      <c r="L131" s="11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</row>
    <row r="132" spans="1:65" ht="15" customHeight="1">
      <c r="A132" s="10"/>
      <c r="B132" s="11"/>
      <c r="C132" s="9" t="s">
        <v>18</v>
      </c>
      <c r="D132" s="10"/>
      <c r="E132" s="10"/>
      <c r="F132" s="12" t="str">
        <f>IF(E18="","",E18)</f>
        <v xml:space="preserve"> </v>
      </c>
      <c r="G132" s="10"/>
      <c r="H132" s="10"/>
      <c r="I132" s="9" t="s">
        <v>20</v>
      </c>
      <c r="J132" s="40">
        <f>E24</f>
        <v>0</v>
      </c>
      <c r="K132" s="10"/>
      <c r="L132" s="11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</row>
    <row r="133" spans="1:65" ht="9.75" customHeight="1">
      <c r="A133" s="10"/>
      <c r="B133" s="11"/>
      <c r="C133" s="10"/>
      <c r="D133" s="10"/>
      <c r="E133" s="10"/>
      <c r="F133" s="10"/>
      <c r="G133" s="10"/>
      <c r="H133" s="10"/>
      <c r="I133" s="10"/>
      <c r="J133" s="10"/>
      <c r="K133" s="10"/>
      <c r="L133" s="11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</row>
    <row r="134" spans="1:65" ht="29.25" customHeight="1">
      <c r="A134" s="54"/>
      <c r="B134" s="55"/>
      <c r="C134" s="56" t="s">
        <v>66</v>
      </c>
      <c r="D134" s="57" t="s">
        <v>67</v>
      </c>
      <c r="E134" s="57" t="s">
        <v>68</v>
      </c>
      <c r="F134" s="57" t="s">
        <v>69</v>
      </c>
      <c r="G134" s="57" t="s">
        <v>70</v>
      </c>
      <c r="H134" s="57" t="s">
        <v>71</v>
      </c>
      <c r="I134" s="57" t="s">
        <v>72</v>
      </c>
      <c r="J134" s="58" t="s">
        <v>43</v>
      </c>
      <c r="K134" s="59" t="s">
        <v>73</v>
      </c>
      <c r="L134" s="55"/>
      <c r="M134" s="60" t="s">
        <v>9</v>
      </c>
      <c r="N134" s="61" t="s">
        <v>26</v>
      </c>
      <c r="O134" s="61" t="s">
        <v>74</v>
      </c>
      <c r="P134" s="61" t="s">
        <v>75</v>
      </c>
      <c r="Q134" s="61" t="s">
        <v>76</v>
      </c>
      <c r="R134" s="61" t="s">
        <v>77</v>
      </c>
      <c r="S134" s="61" t="s">
        <v>78</v>
      </c>
      <c r="T134" s="62" t="s">
        <v>79</v>
      </c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</row>
    <row r="135" spans="1:65" ht="22.5" customHeight="1">
      <c r="A135" s="10"/>
      <c r="B135" s="11"/>
      <c r="C135" s="63" t="s">
        <v>44</v>
      </c>
      <c r="D135" s="10"/>
      <c r="E135" s="10"/>
      <c r="F135" s="10"/>
      <c r="G135" s="10"/>
      <c r="H135" s="10"/>
      <c r="I135" s="10"/>
      <c r="J135" s="64">
        <f t="shared" ref="J135:J137" si="4">BK135</f>
        <v>0</v>
      </c>
      <c r="K135" s="10"/>
      <c r="L135" s="11"/>
      <c r="M135" s="65"/>
      <c r="N135" s="16"/>
      <c r="O135" s="16"/>
      <c r="P135" s="66">
        <f>P136+P158+P208+P277</f>
        <v>343.80860070999995</v>
      </c>
      <c r="Q135" s="16"/>
      <c r="R135" s="66">
        <f>R136+R158+R208+R277</f>
        <v>3.3017841599999995</v>
      </c>
      <c r="S135" s="16"/>
      <c r="T135" s="67">
        <f>T136+T158+T208+T277</f>
        <v>3.5369000000000006</v>
      </c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3" t="s">
        <v>80</v>
      </c>
      <c r="AU135" s="3" t="s">
        <v>45</v>
      </c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68">
        <f>BK136+BK158+BK208+BK277</f>
        <v>0</v>
      </c>
      <c r="BL135" s="10"/>
      <c r="BM135" s="10"/>
    </row>
    <row r="136" spans="1:65" ht="25.5" customHeight="1">
      <c r="A136" s="69"/>
      <c r="B136" s="70"/>
      <c r="C136" s="69"/>
      <c r="D136" s="71" t="s">
        <v>80</v>
      </c>
      <c r="E136" s="72" t="s">
        <v>81</v>
      </c>
      <c r="F136" s="72" t="s">
        <v>82</v>
      </c>
      <c r="G136" s="69"/>
      <c r="H136" s="69"/>
      <c r="I136" s="69"/>
      <c r="J136" s="73">
        <f t="shared" si="4"/>
        <v>0</v>
      </c>
      <c r="K136" s="69"/>
      <c r="L136" s="70"/>
      <c r="M136" s="74"/>
      <c r="N136" s="69"/>
      <c r="O136" s="69"/>
      <c r="P136" s="75">
        <f>P137+P139+P143+P156</f>
        <v>113.7122512</v>
      </c>
      <c r="Q136" s="69"/>
      <c r="R136" s="75">
        <f>R137+R139+R143+R156</f>
        <v>1.5571908099999998</v>
      </c>
      <c r="S136" s="69"/>
      <c r="T136" s="76">
        <f>T137+T139+T143+T156</f>
        <v>3.5369000000000006</v>
      </c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71" t="s">
        <v>83</v>
      </c>
      <c r="AS136" s="69"/>
      <c r="AT136" s="77" t="s">
        <v>80</v>
      </c>
      <c r="AU136" s="77" t="s">
        <v>2</v>
      </c>
      <c r="AV136" s="69"/>
      <c r="AW136" s="69"/>
      <c r="AX136" s="69"/>
      <c r="AY136" s="71" t="s">
        <v>84</v>
      </c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78">
        <f>BK137+BK139+BK143+BK156</f>
        <v>0</v>
      </c>
      <c r="BL136" s="69"/>
      <c r="BM136" s="69"/>
    </row>
    <row r="137" spans="1:65" ht="22.5" customHeight="1">
      <c r="A137" s="69"/>
      <c r="B137" s="70"/>
      <c r="C137" s="69"/>
      <c r="D137" s="71" t="s">
        <v>80</v>
      </c>
      <c r="E137" s="79" t="s">
        <v>85</v>
      </c>
      <c r="F137" s="79" t="s">
        <v>86</v>
      </c>
      <c r="G137" s="69"/>
      <c r="H137" s="69"/>
      <c r="I137" s="69"/>
      <c r="J137" s="80">
        <f t="shared" si="4"/>
        <v>0</v>
      </c>
      <c r="K137" s="69"/>
      <c r="L137" s="70"/>
      <c r="M137" s="74"/>
      <c r="N137" s="69"/>
      <c r="O137" s="69"/>
      <c r="P137" s="75">
        <f>P138</f>
        <v>0.9430984</v>
      </c>
      <c r="Q137" s="69"/>
      <c r="R137" s="75">
        <f>R138</f>
        <v>0.25205159999999999</v>
      </c>
      <c r="S137" s="69"/>
      <c r="T137" s="76">
        <f>T138</f>
        <v>0</v>
      </c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71" t="s">
        <v>83</v>
      </c>
      <c r="AS137" s="69"/>
      <c r="AT137" s="77" t="s">
        <v>80</v>
      </c>
      <c r="AU137" s="77" t="s">
        <v>83</v>
      </c>
      <c r="AV137" s="69"/>
      <c r="AW137" s="69"/>
      <c r="AX137" s="69"/>
      <c r="AY137" s="71" t="s">
        <v>84</v>
      </c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78">
        <f>BK138</f>
        <v>0</v>
      </c>
      <c r="BL137" s="69"/>
      <c r="BM137" s="69"/>
    </row>
    <row r="138" spans="1:65" ht="24" customHeight="1">
      <c r="A138" s="10"/>
      <c r="B138" s="11"/>
      <c r="C138" s="81" t="s">
        <v>83</v>
      </c>
      <c r="D138" s="81" t="s">
        <v>87</v>
      </c>
      <c r="E138" s="82" t="s">
        <v>88</v>
      </c>
      <c r="F138" s="83" t="s">
        <v>89</v>
      </c>
      <c r="G138" s="84" t="s">
        <v>90</v>
      </c>
      <c r="H138" s="85">
        <v>1.64</v>
      </c>
      <c r="I138" s="85"/>
      <c r="J138" s="85">
        <f>ROUND(I138*H138,3)</f>
        <v>0</v>
      </c>
      <c r="K138" s="86"/>
      <c r="L138" s="11"/>
      <c r="M138" s="87" t="s">
        <v>9</v>
      </c>
      <c r="N138" s="88" t="s">
        <v>28</v>
      </c>
      <c r="O138" s="89">
        <v>0.57506000000000002</v>
      </c>
      <c r="P138" s="89">
        <f>O138*H138</f>
        <v>0.9430984</v>
      </c>
      <c r="Q138" s="89">
        <v>0.15368999999999999</v>
      </c>
      <c r="R138" s="89">
        <f>Q138*H138</f>
        <v>0.25205159999999999</v>
      </c>
      <c r="S138" s="89">
        <v>0</v>
      </c>
      <c r="T138" s="90">
        <f>S138*H138</f>
        <v>0</v>
      </c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91" t="s">
        <v>91</v>
      </c>
      <c r="AS138" s="10"/>
      <c r="AT138" s="91" t="s">
        <v>87</v>
      </c>
      <c r="AU138" s="91" t="s">
        <v>92</v>
      </c>
      <c r="AV138" s="10"/>
      <c r="AW138" s="10"/>
      <c r="AX138" s="10"/>
      <c r="AY138" s="3" t="s">
        <v>84</v>
      </c>
      <c r="AZ138" s="10"/>
      <c r="BA138" s="10"/>
      <c r="BB138" s="10"/>
      <c r="BC138" s="10"/>
      <c r="BD138" s="10"/>
      <c r="BE138" s="92">
        <f>IF(N138="základná",J138,0)</f>
        <v>0</v>
      </c>
      <c r="BF138" s="92">
        <f>IF(N138="znížená",J138,0)</f>
        <v>0</v>
      </c>
      <c r="BG138" s="92">
        <f>IF(N138="zákl. prenesená",J138,0)</f>
        <v>0</v>
      </c>
      <c r="BH138" s="92">
        <f>IF(N138="zníž. prenesená",J138,0)</f>
        <v>0</v>
      </c>
      <c r="BI138" s="92">
        <f>IF(N138="nulová",J138,0)</f>
        <v>0</v>
      </c>
      <c r="BJ138" s="3" t="s">
        <v>92</v>
      </c>
      <c r="BK138" s="93">
        <f>ROUND(I138*H138,3)</f>
        <v>0</v>
      </c>
      <c r="BL138" s="3" t="s">
        <v>91</v>
      </c>
      <c r="BM138" s="91" t="s">
        <v>93</v>
      </c>
    </row>
    <row r="139" spans="1:65" ht="22.5" customHeight="1">
      <c r="A139" s="69"/>
      <c r="B139" s="70"/>
      <c r="C139" s="69"/>
      <c r="D139" s="71" t="s">
        <v>80</v>
      </c>
      <c r="E139" s="79" t="s">
        <v>94</v>
      </c>
      <c r="F139" s="79" t="s">
        <v>95</v>
      </c>
      <c r="G139" s="69"/>
      <c r="H139" s="69"/>
      <c r="I139" s="69"/>
      <c r="J139" s="80">
        <f>BK139</f>
        <v>0</v>
      </c>
      <c r="K139" s="69"/>
      <c r="L139" s="70"/>
      <c r="M139" s="74"/>
      <c r="N139" s="69"/>
      <c r="O139" s="69"/>
      <c r="P139" s="75">
        <f>SUM(P140:P142)</f>
        <v>48.137</v>
      </c>
      <c r="Q139" s="69"/>
      <c r="R139" s="75">
        <f>SUM(R140:R142)</f>
        <v>0.85</v>
      </c>
      <c r="S139" s="69"/>
      <c r="T139" s="76">
        <f>SUM(T140:T142)</f>
        <v>0</v>
      </c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71" t="s">
        <v>83</v>
      </c>
      <c r="AS139" s="69"/>
      <c r="AT139" s="77" t="s">
        <v>80</v>
      </c>
      <c r="AU139" s="77" t="s">
        <v>83</v>
      </c>
      <c r="AV139" s="69"/>
      <c r="AW139" s="69"/>
      <c r="AX139" s="69"/>
      <c r="AY139" s="71" t="s">
        <v>84</v>
      </c>
      <c r="AZ139" s="69"/>
      <c r="BA139" s="69"/>
      <c r="BB139" s="69"/>
      <c r="BC139" s="69"/>
      <c r="BD139" s="69"/>
      <c r="BE139" s="69"/>
      <c r="BF139" s="69"/>
      <c r="BG139" s="69"/>
      <c r="BH139" s="69"/>
      <c r="BI139" s="69"/>
      <c r="BJ139" s="69"/>
      <c r="BK139" s="78">
        <f>SUM(BK140:BK142)</f>
        <v>0</v>
      </c>
      <c r="BL139" s="69"/>
      <c r="BM139" s="69"/>
    </row>
    <row r="140" spans="1:65" ht="24" customHeight="1">
      <c r="A140" s="10"/>
      <c r="B140" s="11"/>
      <c r="C140" s="81" t="s">
        <v>92</v>
      </c>
      <c r="D140" s="81" t="s">
        <v>87</v>
      </c>
      <c r="E140" s="82" t="s">
        <v>96</v>
      </c>
      <c r="F140" s="83" t="s">
        <v>97</v>
      </c>
      <c r="G140" s="84" t="s">
        <v>90</v>
      </c>
      <c r="H140" s="85">
        <v>100</v>
      </c>
      <c r="I140" s="85"/>
      <c r="J140" s="85">
        <f t="shared" ref="J140:J142" si="5">ROUND(I140*H140,3)</f>
        <v>0</v>
      </c>
      <c r="K140" s="86"/>
      <c r="L140" s="11"/>
      <c r="M140" s="87" t="s">
        <v>9</v>
      </c>
      <c r="N140" s="88" t="s">
        <v>28</v>
      </c>
      <c r="O140" s="89">
        <v>5.2089999999999997E-2</v>
      </c>
      <c r="P140" s="89">
        <f t="shared" ref="P140:P142" si="6">O140*H140</f>
        <v>5.2089999999999996</v>
      </c>
      <c r="Q140" s="89">
        <v>1.4999999999999999E-4</v>
      </c>
      <c r="R140" s="89">
        <f t="shared" ref="R140:R142" si="7">Q140*H140</f>
        <v>1.4999999999999999E-2</v>
      </c>
      <c r="S140" s="89">
        <v>0</v>
      </c>
      <c r="T140" s="90">
        <f t="shared" ref="T140:T142" si="8">S140*H140</f>
        <v>0</v>
      </c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91" t="s">
        <v>91</v>
      </c>
      <c r="AS140" s="10"/>
      <c r="AT140" s="91" t="s">
        <v>87</v>
      </c>
      <c r="AU140" s="91" t="s">
        <v>92</v>
      </c>
      <c r="AV140" s="10"/>
      <c r="AW140" s="10"/>
      <c r="AX140" s="10"/>
      <c r="AY140" s="3" t="s">
        <v>84</v>
      </c>
      <c r="AZ140" s="10"/>
      <c r="BA140" s="10"/>
      <c r="BB140" s="10"/>
      <c r="BC140" s="10"/>
      <c r="BD140" s="10"/>
      <c r="BE140" s="92">
        <f t="shared" ref="BE140:BE142" si="9">IF(N140="základná",J140,0)</f>
        <v>0</v>
      </c>
      <c r="BF140" s="92">
        <f t="shared" ref="BF140:BF142" si="10">IF(N140="znížená",J140,0)</f>
        <v>0</v>
      </c>
      <c r="BG140" s="92">
        <f t="shared" ref="BG140:BG142" si="11">IF(N140="zákl. prenesená",J140,0)</f>
        <v>0</v>
      </c>
      <c r="BH140" s="92">
        <f t="shared" ref="BH140:BH142" si="12">IF(N140="zníž. prenesená",J140,0)</f>
        <v>0</v>
      </c>
      <c r="BI140" s="92">
        <f t="shared" ref="BI140:BI142" si="13">IF(N140="nulová",J140,0)</f>
        <v>0</v>
      </c>
      <c r="BJ140" s="3" t="s">
        <v>92</v>
      </c>
      <c r="BK140" s="93">
        <f t="shared" ref="BK140:BK142" si="14">ROUND(I140*H140,3)</f>
        <v>0</v>
      </c>
      <c r="BL140" s="3" t="s">
        <v>91</v>
      </c>
      <c r="BM140" s="91" t="s">
        <v>98</v>
      </c>
    </row>
    <row r="141" spans="1:65" ht="24" customHeight="1">
      <c r="A141" s="10"/>
      <c r="B141" s="11"/>
      <c r="C141" s="81" t="s">
        <v>85</v>
      </c>
      <c r="D141" s="81" t="s">
        <v>87</v>
      </c>
      <c r="E141" s="82" t="s">
        <v>99</v>
      </c>
      <c r="F141" s="83" t="s">
        <v>100</v>
      </c>
      <c r="G141" s="84" t="s">
        <v>90</v>
      </c>
      <c r="H141" s="85">
        <v>100</v>
      </c>
      <c r="I141" s="85"/>
      <c r="J141" s="85">
        <f t="shared" si="5"/>
        <v>0</v>
      </c>
      <c r="K141" s="86"/>
      <c r="L141" s="11"/>
      <c r="M141" s="87" t="s">
        <v>9</v>
      </c>
      <c r="N141" s="88" t="s">
        <v>28</v>
      </c>
      <c r="O141" s="89">
        <v>0.31809999999999999</v>
      </c>
      <c r="P141" s="89">
        <f t="shared" si="6"/>
        <v>31.81</v>
      </c>
      <c r="Q141" s="89">
        <v>4.1999999999999997E-3</v>
      </c>
      <c r="R141" s="89">
        <f t="shared" si="7"/>
        <v>0.42</v>
      </c>
      <c r="S141" s="89">
        <v>0</v>
      </c>
      <c r="T141" s="90">
        <f t="shared" si="8"/>
        <v>0</v>
      </c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91" t="s">
        <v>91</v>
      </c>
      <c r="AS141" s="10"/>
      <c r="AT141" s="91" t="s">
        <v>87</v>
      </c>
      <c r="AU141" s="91" t="s">
        <v>92</v>
      </c>
      <c r="AV141" s="10"/>
      <c r="AW141" s="10"/>
      <c r="AX141" s="10"/>
      <c r="AY141" s="3" t="s">
        <v>84</v>
      </c>
      <c r="AZ141" s="10"/>
      <c r="BA141" s="10"/>
      <c r="BB141" s="10"/>
      <c r="BC141" s="10"/>
      <c r="BD141" s="10"/>
      <c r="BE141" s="92">
        <f t="shared" si="9"/>
        <v>0</v>
      </c>
      <c r="BF141" s="92">
        <f t="shared" si="10"/>
        <v>0</v>
      </c>
      <c r="BG141" s="92">
        <f t="shared" si="11"/>
        <v>0</v>
      </c>
      <c r="BH141" s="92">
        <f t="shared" si="12"/>
        <v>0</v>
      </c>
      <c r="BI141" s="92">
        <f t="shared" si="13"/>
        <v>0</v>
      </c>
      <c r="BJ141" s="3" t="s">
        <v>92</v>
      </c>
      <c r="BK141" s="93">
        <f t="shared" si="14"/>
        <v>0</v>
      </c>
      <c r="BL141" s="3" t="s">
        <v>91</v>
      </c>
      <c r="BM141" s="91" t="s">
        <v>101</v>
      </c>
    </row>
    <row r="142" spans="1:65" ht="24" customHeight="1">
      <c r="A142" s="10"/>
      <c r="B142" s="11"/>
      <c r="C142" s="81" t="s">
        <v>91</v>
      </c>
      <c r="D142" s="81" t="s">
        <v>87</v>
      </c>
      <c r="E142" s="82" t="s">
        <v>102</v>
      </c>
      <c r="F142" s="83" t="s">
        <v>103</v>
      </c>
      <c r="G142" s="84" t="s">
        <v>90</v>
      </c>
      <c r="H142" s="85">
        <v>100</v>
      </c>
      <c r="I142" s="85"/>
      <c r="J142" s="85">
        <f t="shared" si="5"/>
        <v>0</v>
      </c>
      <c r="K142" s="86"/>
      <c r="L142" s="11"/>
      <c r="M142" s="87" t="s">
        <v>9</v>
      </c>
      <c r="N142" s="88" t="s">
        <v>28</v>
      </c>
      <c r="O142" s="89">
        <v>0.11118</v>
      </c>
      <c r="P142" s="89">
        <f t="shared" si="6"/>
        <v>11.118</v>
      </c>
      <c r="Q142" s="89">
        <v>4.15E-3</v>
      </c>
      <c r="R142" s="89">
        <f t="shared" si="7"/>
        <v>0.41499999999999998</v>
      </c>
      <c r="S142" s="89">
        <v>0</v>
      </c>
      <c r="T142" s="90">
        <f t="shared" si="8"/>
        <v>0</v>
      </c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91" t="s">
        <v>91</v>
      </c>
      <c r="AS142" s="10"/>
      <c r="AT142" s="91" t="s">
        <v>87</v>
      </c>
      <c r="AU142" s="91" t="s">
        <v>92</v>
      </c>
      <c r="AV142" s="10"/>
      <c r="AW142" s="10"/>
      <c r="AX142" s="10"/>
      <c r="AY142" s="3" t="s">
        <v>84</v>
      </c>
      <c r="AZ142" s="10"/>
      <c r="BA142" s="10"/>
      <c r="BB142" s="10"/>
      <c r="BC142" s="10"/>
      <c r="BD142" s="10"/>
      <c r="BE142" s="92">
        <f t="shared" si="9"/>
        <v>0</v>
      </c>
      <c r="BF142" s="92">
        <f t="shared" si="10"/>
        <v>0</v>
      </c>
      <c r="BG142" s="92">
        <f t="shared" si="11"/>
        <v>0</v>
      </c>
      <c r="BH142" s="92">
        <f t="shared" si="12"/>
        <v>0</v>
      </c>
      <c r="BI142" s="92">
        <f t="shared" si="13"/>
        <v>0</v>
      </c>
      <c r="BJ142" s="3" t="s">
        <v>92</v>
      </c>
      <c r="BK142" s="93">
        <f t="shared" si="14"/>
        <v>0</v>
      </c>
      <c r="BL142" s="3" t="s">
        <v>91</v>
      </c>
      <c r="BM142" s="91" t="s">
        <v>104</v>
      </c>
    </row>
    <row r="143" spans="1:65" ht="22.5" customHeight="1">
      <c r="A143" s="69"/>
      <c r="B143" s="70"/>
      <c r="C143" s="69"/>
      <c r="D143" s="71" t="s">
        <v>80</v>
      </c>
      <c r="E143" s="79" t="s">
        <v>105</v>
      </c>
      <c r="F143" s="79" t="s">
        <v>106</v>
      </c>
      <c r="G143" s="69"/>
      <c r="H143" s="69"/>
      <c r="I143" s="69"/>
      <c r="J143" s="80">
        <f>BK143</f>
        <v>0</v>
      </c>
      <c r="K143" s="69"/>
      <c r="L143" s="70"/>
      <c r="M143" s="74"/>
      <c r="N143" s="69"/>
      <c r="O143" s="69"/>
      <c r="P143" s="75">
        <f>SUM(P144:P155)</f>
        <v>47.950253799999999</v>
      </c>
      <c r="Q143" s="69"/>
      <c r="R143" s="75">
        <f>SUM(R144:R155)</f>
        <v>0.45513920999999991</v>
      </c>
      <c r="S143" s="69"/>
      <c r="T143" s="76">
        <f>SUM(T144:T155)</f>
        <v>3.5369000000000006</v>
      </c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71" t="s">
        <v>83</v>
      </c>
      <c r="AS143" s="69"/>
      <c r="AT143" s="77" t="s">
        <v>80</v>
      </c>
      <c r="AU143" s="77" t="s">
        <v>83</v>
      </c>
      <c r="AV143" s="69"/>
      <c r="AW143" s="69"/>
      <c r="AX143" s="69"/>
      <c r="AY143" s="71" t="s">
        <v>84</v>
      </c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78">
        <f>SUM(BK144:BK155)</f>
        <v>0</v>
      </c>
      <c r="BL143" s="69"/>
      <c r="BM143" s="69"/>
    </row>
    <row r="144" spans="1:65" ht="24" customHeight="1">
      <c r="A144" s="10"/>
      <c r="B144" s="11"/>
      <c r="C144" s="81" t="s">
        <v>94</v>
      </c>
      <c r="D144" s="81" t="s">
        <v>87</v>
      </c>
      <c r="E144" s="82" t="s">
        <v>107</v>
      </c>
      <c r="F144" s="83" t="s">
        <v>108</v>
      </c>
      <c r="G144" s="84" t="s">
        <v>90</v>
      </c>
      <c r="H144" s="85">
        <v>73.111999999999995</v>
      </c>
      <c r="I144" s="85"/>
      <c r="J144" s="85">
        <f t="shared" ref="J144:J155" si="15">ROUND(I144*H144,3)</f>
        <v>0</v>
      </c>
      <c r="K144" s="86"/>
      <c r="L144" s="11"/>
      <c r="M144" s="87" t="s">
        <v>9</v>
      </c>
      <c r="N144" s="88" t="s">
        <v>28</v>
      </c>
      <c r="O144" s="89">
        <v>0.252</v>
      </c>
      <c r="P144" s="89">
        <f t="shared" ref="P144:P155" si="16">O144*H144</f>
        <v>18.424223999999999</v>
      </c>
      <c r="Q144" s="89">
        <v>6.1799999999999997E-3</v>
      </c>
      <c r="R144" s="89">
        <f t="shared" ref="R144:R155" si="17">Q144*H144</f>
        <v>0.45183215999999993</v>
      </c>
      <c r="S144" s="89">
        <v>0</v>
      </c>
      <c r="T144" s="90">
        <f t="shared" ref="T144:T155" si="18">S144*H144</f>
        <v>0</v>
      </c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91" t="s">
        <v>91</v>
      </c>
      <c r="AS144" s="10"/>
      <c r="AT144" s="91" t="s">
        <v>87</v>
      </c>
      <c r="AU144" s="91" t="s">
        <v>92</v>
      </c>
      <c r="AV144" s="10"/>
      <c r="AW144" s="10"/>
      <c r="AX144" s="10"/>
      <c r="AY144" s="3" t="s">
        <v>84</v>
      </c>
      <c r="AZ144" s="10"/>
      <c r="BA144" s="10"/>
      <c r="BB144" s="10"/>
      <c r="BC144" s="10"/>
      <c r="BD144" s="10"/>
      <c r="BE144" s="92">
        <f t="shared" ref="BE144:BE155" si="19">IF(N144="základná",J144,0)</f>
        <v>0</v>
      </c>
      <c r="BF144" s="92">
        <f t="shared" ref="BF144:BF155" si="20">IF(N144="znížená",J144,0)</f>
        <v>0</v>
      </c>
      <c r="BG144" s="92">
        <f t="shared" ref="BG144:BG155" si="21">IF(N144="zákl. prenesená",J144,0)</f>
        <v>0</v>
      </c>
      <c r="BH144" s="92">
        <f t="shared" ref="BH144:BH155" si="22">IF(N144="zníž. prenesená",J144,0)</f>
        <v>0</v>
      </c>
      <c r="BI144" s="92">
        <f t="shared" ref="BI144:BI155" si="23">IF(N144="nulová",J144,0)</f>
        <v>0</v>
      </c>
      <c r="BJ144" s="3" t="s">
        <v>92</v>
      </c>
      <c r="BK144" s="93">
        <f t="shared" ref="BK144:BK155" si="24">ROUND(I144*H144,3)</f>
        <v>0</v>
      </c>
      <c r="BL144" s="3" t="s">
        <v>91</v>
      </c>
      <c r="BM144" s="91" t="s">
        <v>109</v>
      </c>
    </row>
    <row r="145" spans="1:65" ht="24" customHeight="1">
      <c r="A145" s="10"/>
      <c r="B145" s="11"/>
      <c r="C145" s="81" t="s">
        <v>110</v>
      </c>
      <c r="D145" s="81" t="s">
        <v>87</v>
      </c>
      <c r="E145" s="82" t="s">
        <v>111</v>
      </c>
      <c r="F145" s="83" t="s">
        <v>112</v>
      </c>
      <c r="G145" s="84" t="s">
        <v>113</v>
      </c>
      <c r="H145" s="85">
        <v>36.744999999999997</v>
      </c>
      <c r="I145" s="85"/>
      <c r="J145" s="85">
        <f t="shared" si="15"/>
        <v>0</v>
      </c>
      <c r="K145" s="86"/>
      <c r="L145" s="11"/>
      <c r="M145" s="87" t="s">
        <v>9</v>
      </c>
      <c r="N145" s="88" t="s">
        <v>28</v>
      </c>
      <c r="O145" s="89">
        <v>9.4039999999999999E-2</v>
      </c>
      <c r="P145" s="89">
        <f t="shared" si="16"/>
        <v>3.4554997999999997</v>
      </c>
      <c r="Q145" s="89">
        <v>9.0000000000000006E-5</v>
      </c>
      <c r="R145" s="89">
        <f t="shared" si="17"/>
        <v>3.3070500000000002E-3</v>
      </c>
      <c r="S145" s="89">
        <v>0</v>
      </c>
      <c r="T145" s="90">
        <f t="shared" si="18"/>
        <v>0</v>
      </c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91" t="s">
        <v>91</v>
      </c>
      <c r="AS145" s="10"/>
      <c r="AT145" s="91" t="s">
        <v>87</v>
      </c>
      <c r="AU145" s="91" t="s">
        <v>92</v>
      </c>
      <c r="AV145" s="10"/>
      <c r="AW145" s="10"/>
      <c r="AX145" s="10"/>
      <c r="AY145" s="3" t="s">
        <v>84</v>
      </c>
      <c r="AZ145" s="10"/>
      <c r="BA145" s="10"/>
      <c r="BB145" s="10"/>
      <c r="BC145" s="10"/>
      <c r="BD145" s="10"/>
      <c r="BE145" s="92">
        <f t="shared" si="19"/>
        <v>0</v>
      </c>
      <c r="BF145" s="92">
        <f t="shared" si="20"/>
        <v>0</v>
      </c>
      <c r="BG145" s="92">
        <f t="shared" si="21"/>
        <v>0</v>
      </c>
      <c r="BH145" s="92">
        <f t="shared" si="22"/>
        <v>0</v>
      </c>
      <c r="BI145" s="92">
        <f t="shared" si="23"/>
        <v>0</v>
      </c>
      <c r="BJ145" s="3" t="s">
        <v>92</v>
      </c>
      <c r="BK145" s="93">
        <f t="shared" si="24"/>
        <v>0</v>
      </c>
      <c r="BL145" s="3" t="s">
        <v>91</v>
      </c>
      <c r="BM145" s="91" t="s">
        <v>114</v>
      </c>
    </row>
    <row r="146" spans="1:65" ht="24" customHeight="1">
      <c r="A146" s="10"/>
      <c r="B146" s="11"/>
      <c r="C146" s="81" t="s">
        <v>115</v>
      </c>
      <c r="D146" s="81" t="s">
        <v>87</v>
      </c>
      <c r="E146" s="82" t="s">
        <v>116</v>
      </c>
      <c r="F146" s="83" t="s">
        <v>117</v>
      </c>
      <c r="G146" s="84" t="s">
        <v>118</v>
      </c>
      <c r="H146" s="85">
        <v>1.53</v>
      </c>
      <c r="I146" s="85"/>
      <c r="J146" s="85">
        <f t="shared" si="15"/>
        <v>0</v>
      </c>
      <c r="K146" s="86"/>
      <c r="L146" s="11"/>
      <c r="M146" s="87" t="s">
        <v>9</v>
      </c>
      <c r="N146" s="88" t="s">
        <v>28</v>
      </c>
      <c r="O146" s="89">
        <v>4.609</v>
      </c>
      <c r="P146" s="89">
        <f t="shared" si="16"/>
        <v>7.0517700000000003</v>
      </c>
      <c r="Q146" s="89">
        <v>0</v>
      </c>
      <c r="R146" s="89">
        <f t="shared" si="17"/>
        <v>0</v>
      </c>
      <c r="S146" s="89">
        <v>2.2000000000000002</v>
      </c>
      <c r="T146" s="90">
        <f t="shared" si="18"/>
        <v>3.3660000000000005</v>
      </c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91" t="s">
        <v>91</v>
      </c>
      <c r="AS146" s="10"/>
      <c r="AT146" s="91" t="s">
        <v>87</v>
      </c>
      <c r="AU146" s="91" t="s">
        <v>92</v>
      </c>
      <c r="AV146" s="10"/>
      <c r="AW146" s="10"/>
      <c r="AX146" s="10"/>
      <c r="AY146" s="3" t="s">
        <v>84</v>
      </c>
      <c r="AZ146" s="10"/>
      <c r="BA146" s="10"/>
      <c r="BB146" s="10"/>
      <c r="BC146" s="10"/>
      <c r="BD146" s="10"/>
      <c r="BE146" s="92">
        <f t="shared" si="19"/>
        <v>0</v>
      </c>
      <c r="BF146" s="92">
        <f t="shared" si="20"/>
        <v>0</v>
      </c>
      <c r="BG146" s="92">
        <f t="shared" si="21"/>
        <v>0</v>
      </c>
      <c r="BH146" s="92">
        <f t="shared" si="22"/>
        <v>0</v>
      </c>
      <c r="BI146" s="92">
        <f t="shared" si="23"/>
        <v>0</v>
      </c>
      <c r="BJ146" s="3" t="s">
        <v>92</v>
      </c>
      <c r="BK146" s="93">
        <f t="shared" si="24"/>
        <v>0</v>
      </c>
      <c r="BL146" s="3" t="s">
        <v>91</v>
      </c>
      <c r="BM146" s="91" t="s">
        <v>119</v>
      </c>
    </row>
    <row r="147" spans="1:65" ht="24" customHeight="1">
      <c r="A147" s="10"/>
      <c r="B147" s="11"/>
      <c r="C147" s="81" t="s">
        <v>105</v>
      </c>
      <c r="D147" s="81" t="s">
        <v>87</v>
      </c>
      <c r="E147" s="82" t="s">
        <v>120</v>
      </c>
      <c r="F147" s="83" t="s">
        <v>121</v>
      </c>
      <c r="G147" s="84" t="s">
        <v>113</v>
      </c>
      <c r="H147" s="85">
        <v>5.7</v>
      </c>
      <c r="I147" s="85"/>
      <c r="J147" s="85">
        <f t="shared" si="15"/>
        <v>0</v>
      </c>
      <c r="K147" s="86"/>
      <c r="L147" s="11"/>
      <c r="M147" s="87" t="s">
        <v>9</v>
      </c>
      <c r="N147" s="88" t="s">
        <v>28</v>
      </c>
      <c r="O147" s="89">
        <v>0.188</v>
      </c>
      <c r="P147" s="89">
        <f t="shared" si="16"/>
        <v>1.0716000000000001</v>
      </c>
      <c r="Q147" s="89">
        <v>0</v>
      </c>
      <c r="R147" s="89">
        <f t="shared" si="17"/>
        <v>0</v>
      </c>
      <c r="S147" s="89">
        <v>1.2E-2</v>
      </c>
      <c r="T147" s="90">
        <f t="shared" si="18"/>
        <v>6.8400000000000002E-2</v>
      </c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91" t="s">
        <v>91</v>
      </c>
      <c r="AS147" s="10"/>
      <c r="AT147" s="91" t="s">
        <v>87</v>
      </c>
      <c r="AU147" s="91" t="s">
        <v>92</v>
      </c>
      <c r="AV147" s="10"/>
      <c r="AW147" s="10"/>
      <c r="AX147" s="10"/>
      <c r="AY147" s="3" t="s">
        <v>84</v>
      </c>
      <c r="AZ147" s="10"/>
      <c r="BA147" s="10"/>
      <c r="BB147" s="10"/>
      <c r="BC147" s="10"/>
      <c r="BD147" s="10"/>
      <c r="BE147" s="92">
        <f t="shared" si="19"/>
        <v>0</v>
      </c>
      <c r="BF147" s="92">
        <f t="shared" si="20"/>
        <v>0</v>
      </c>
      <c r="BG147" s="92">
        <f t="shared" si="21"/>
        <v>0</v>
      </c>
      <c r="BH147" s="92">
        <f t="shared" si="22"/>
        <v>0</v>
      </c>
      <c r="BI147" s="92">
        <f t="shared" si="23"/>
        <v>0</v>
      </c>
      <c r="BJ147" s="3" t="s">
        <v>92</v>
      </c>
      <c r="BK147" s="93">
        <f t="shared" si="24"/>
        <v>0</v>
      </c>
      <c r="BL147" s="3" t="s">
        <v>91</v>
      </c>
      <c r="BM147" s="91" t="s">
        <v>122</v>
      </c>
    </row>
    <row r="148" spans="1:65" ht="24" customHeight="1">
      <c r="A148" s="10"/>
      <c r="B148" s="11"/>
      <c r="C148" s="81" t="s">
        <v>123</v>
      </c>
      <c r="D148" s="81" t="s">
        <v>87</v>
      </c>
      <c r="E148" s="82" t="s">
        <v>124</v>
      </c>
      <c r="F148" s="83" t="s">
        <v>125</v>
      </c>
      <c r="G148" s="84" t="s">
        <v>126</v>
      </c>
      <c r="H148" s="85">
        <v>10</v>
      </c>
      <c r="I148" s="85"/>
      <c r="J148" s="85">
        <f t="shared" si="15"/>
        <v>0</v>
      </c>
      <c r="K148" s="86"/>
      <c r="L148" s="11"/>
      <c r="M148" s="87" t="s">
        <v>9</v>
      </c>
      <c r="N148" s="88" t="s">
        <v>28</v>
      </c>
      <c r="O148" s="89">
        <v>7.0000000000000007E-2</v>
      </c>
      <c r="P148" s="89">
        <f t="shared" si="16"/>
        <v>0.70000000000000007</v>
      </c>
      <c r="Q148" s="89">
        <v>0</v>
      </c>
      <c r="R148" s="89">
        <f t="shared" si="17"/>
        <v>0</v>
      </c>
      <c r="S148" s="89">
        <v>2.5000000000000001E-4</v>
      </c>
      <c r="T148" s="90">
        <f t="shared" si="18"/>
        <v>2.5000000000000001E-3</v>
      </c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91" t="s">
        <v>91</v>
      </c>
      <c r="AS148" s="10"/>
      <c r="AT148" s="91" t="s">
        <v>87</v>
      </c>
      <c r="AU148" s="91" t="s">
        <v>92</v>
      </c>
      <c r="AV148" s="10"/>
      <c r="AW148" s="10"/>
      <c r="AX148" s="10"/>
      <c r="AY148" s="3" t="s">
        <v>84</v>
      </c>
      <c r="AZ148" s="10"/>
      <c r="BA148" s="10"/>
      <c r="BB148" s="10"/>
      <c r="BC148" s="10"/>
      <c r="BD148" s="10"/>
      <c r="BE148" s="92">
        <f t="shared" si="19"/>
        <v>0</v>
      </c>
      <c r="BF148" s="92">
        <f t="shared" si="20"/>
        <v>0</v>
      </c>
      <c r="BG148" s="92">
        <f t="shared" si="21"/>
        <v>0</v>
      </c>
      <c r="BH148" s="92">
        <f t="shared" si="22"/>
        <v>0</v>
      </c>
      <c r="BI148" s="92">
        <f t="shared" si="23"/>
        <v>0</v>
      </c>
      <c r="BJ148" s="3" t="s">
        <v>92</v>
      </c>
      <c r="BK148" s="93">
        <f t="shared" si="24"/>
        <v>0</v>
      </c>
      <c r="BL148" s="3" t="s">
        <v>91</v>
      </c>
      <c r="BM148" s="91" t="s">
        <v>127</v>
      </c>
    </row>
    <row r="149" spans="1:65" ht="24" customHeight="1">
      <c r="A149" s="10"/>
      <c r="B149" s="11"/>
      <c r="C149" s="81" t="s">
        <v>128</v>
      </c>
      <c r="D149" s="81" t="s">
        <v>87</v>
      </c>
      <c r="E149" s="82" t="s">
        <v>129</v>
      </c>
      <c r="F149" s="83" t="s">
        <v>130</v>
      </c>
      <c r="G149" s="84" t="s">
        <v>113</v>
      </c>
      <c r="H149" s="85">
        <v>50</v>
      </c>
      <c r="I149" s="85"/>
      <c r="J149" s="85">
        <f t="shared" si="15"/>
        <v>0</v>
      </c>
      <c r="K149" s="86"/>
      <c r="L149" s="11"/>
      <c r="M149" s="87" t="s">
        <v>9</v>
      </c>
      <c r="N149" s="88" t="s">
        <v>28</v>
      </c>
      <c r="O149" s="89">
        <v>6.7000000000000004E-2</v>
      </c>
      <c r="P149" s="89">
        <f t="shared" si="16"/>
        <v>3.35</v>
      </c>
      <c r="Q149" s="89">
        <v>0</v>
      </c>
      <c r="R149" s="89">
        <f t="shared" si="17"/>
        <v>0</v>
      </c>
      <c r="S149" s="89">
        <v>2E-3</v>
      </c>
      <c r="T149" s="90">
        <f t="shared" si="18"/>
        <v>0.1</v>
      </c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91" t="s">
        <v>91</v>
      </c>
      <c r="AS149" s="10"/>
      <c r="AT149" s="91" t="s">
        <v>87</v>
      </c>
      <c r="AU149" s="91" t="s">
        <v>92</v>
      </c>
      <c r="AV149" s="10"/>
      <c r="AW149" s="10"/>
      <c r="AX149" s="10"/>
      <c r="AY149" s="3" t="s">
        <v>84</v>
      </c>
      <c r="AZ149" s="10"/>
      <c r="BA149" s="10"/>
      <c r="BB149" s="10"/>
      <c r="BC149" s="10"/>
      <c r="BD149" s="10"/>
      <c r="BE149" s="92">
        <f t="shared" si="19"/>
        <v>0</v>
      </c>
      <c r="BF149" s="92">
        <f t="shared" si="20"/>
        <v>0</v>
      </c>
      <c r="BG149" s="92">
        <f t="shared" si="21"/>
        <v>0</v>
      </c>
      <c r="BH149" s="92">
        <f t="shared" si="22"/>
        <v>0</v>
      </c>
      <c r="BI149" s="92">
        <f t="shared" si="23"/>
        <v>0</v>
      </c>
      <c r="BJ149" s="3" t="s">
        <v>92</v>
      </c>
      <c r="BK149" s="93">
        <f t="shared" si="24"/>
        <v>0</v>
      </c>
      <c r="BL149" s="3" t="s">
        <v>91</v>
      </c>
      <c r="BM149" s="91" t="s">
        <v>131</v>
      </c>
    </row>
    <row r="150" spans="1:65" ht="24" customHeight="1">
      <c r="A150" s="10"/>
      <c r="B150" s="11"/>
      <c r="C150" s="81" t="s">
        <v>132</v>
      </c>
      <c r="D150" s="81" t="s">
        <v>87</v>
      </c>
      <c r="E150" s="82" t="s">
        <v>133</v>
      </c>
      <c r="F150" s="83" t="s">
        <v>134</v>
      </c>
      <c r="G150" s="84" t="s">
        <v>135</v>
      </c>
      <c r="H150" s="85">
        <v>4.28</v>
      </c>
      <c r="I150" s="85"/>
      <c r="J150" s="85">
        <f t="shared" si="15"/>
        <v>0</v>
      </c>
      <c r="K150" s="86"/>
      <c r="L150" s="11"/>
      <c r="M150" s="87" t="s">
        <v>9</v>
      </c>
      <c r="N150" s="88" t="s">
        <v>28</v>
      </c>
      <c r="O150" s="89">
        <v>0.88200000000000001</v>
      </c>
      <c r="P150" s="89">
        <f t="shared" si="16"/>
        <v>3.7749600000000001</v>
      </c>
      <c r="Q150" s="89">
        <v>0</v>
      </c>
      <c r="R150" s="89">
        <f t="shared" si="17"/>
        <v>0</v>
      </c>
      <c r="S150" s="89">
        <v>0</v>
      </c>
      <c r="T150" s="90">
        <f t="shared" si="18"/>
        <v>0</v>
      </c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91" t="s">
        <v>91</v>
      </c>
      <c r="AS150" s="10"/>
      <c r="AT150" s="91" t="s">
        <v>87</v>
      </c>
      <c r="AU150" s="91" t="s">
        <v>92</v>
      </c>
      <c r="AV150" s="10"/>
      <c r="AW150" s="10"/>
      <c r="AX150" s="10"/>
      <c r="AY150" s="3" t="s">
        <v>84</v>
      </c>
      <c r="AZ150" s="10"/>
      <c r="BA150" s="10"/>
      <c r="BB150" s="10"/>
      <c r="BC150" s="10"/>
      <c r="BD150" s="10"/>
      <c r="BE150" s="92">
        <f t="shared" si="19"/>
        <v>0</v>
      </c>
      <c r="BF150" s="92">
        <f t="shared" si="20"/>
        <v>0</v>
      </c>
      <c r="BG150" s="92">
        <f t="shared" si="21"/>
        <v>0</v>
      </c>
      <c r="BH150" s="92">
        <f t="shared" si="22"/>
        <v>0</v>
      </c>
      <c r="BI150" s="92">
        <f t="shared" si="23"/>
        <v>0</v>
      </c>
      <c r="BJ150" s="3" t="s">
        <v>92</v>
      </c>
      <c r="BK150" s="93">
        <f t="shared" si="24"/>
        <v>0</v>
      </c>
      <c r="BL150" s="3" t="s">
        <v>91</v>
      </c>
      <c r="BM150" s="91" t="s">
        <v>136</v>
      </c>
    </row>
    <row r="151" spans="1:65" ht="16.5" customHeight="1">
      <c r="A151" s="10"/>
      <c r="B151" s="11"/>
      <c r="C151" s="81" t="s">
        <v>137</v>
      </c>
      <c r="D151" s="81" t="s">
        <v>87</v>
      </c>
      <c r="E151" s="82" t="s">
        <v>138</v>
      </c>
      <c r="F151" s="83" t="s">
        <v>139</v>
      </c>
      <c r="G151" s="84" t="s">
        <v>135</v>
      </c>
      <c r="H151" s="85">
        <v>4.28</v>
      </c>
      <c r="I151" s="85"/>
      <c r="J151" s="85">
        <f t="shared" si="15"/>
        <v>0</v>
      </c>
      <c r="K151" s="86"/>
      <c r="L151" s="11"/>
      <c r="M151" s="87" t="s">
        <v>9</v>
      </c>
      <c r="N151" s="88" t="s">
        <v>28</v>
      </c>
      <c r="O151" s="89">
        <v>0.59799999999999998</v>
      </c>
      <c r="P151" s="89">
        <f t="shared" si="16"/>
        <v>2.5594399999999999</v>
      </c>
      <c r="Q151" s="89">
        <v>0</v>
      </c>
      <c r="R151" s="89">
        <f t="shared" si="17"/>
        <v>0</v>
      </c>
      <c r="S151" s="89">
        <v>0</v>
      </c>
      <c r="T151" s="90">
        <f t="shared" si="18"/>
        <v>0</v>
      </c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91" t="s">
        <v>91</v>
      </c>
      <c r="AS151" s="10"/>
      <c r="AT151" s="91" t="s">
        <v>87</v>
      </c>
      <c r="AU151" s="91" t="s">
        <v>92</v>
      </c>
      <c r="AV151" s="10"/>
      <c r="AW151" s="10"/>
      <c r="AX151" s="10"/>
      <c r="AY151" s="3" t="s">
        <v>84</v>
      </c>
      <c r="AZ151" s="10"/>
      <c r="BA151" s="10"/>
      <c r="BB151" s="10"/>
      <c r="BC151" s="10"/>
      <c r="BD151" s="10"/>
      <c r="BE151" s="92">
        <f t="shared" si="19"/>
        <v>0</v>
      </c>
      <c r="BF151" s="92">
        <f t="shared" si="20"/>
        <v>0</v>
      </c>
      <c r="BG151" s="92">
        <f t="shared" si="21"/>
        <v>0</v>
      </c>
      <c r="BH151" s="92">
        <f t="shared" si="22"/>
        <v>0</v>
      </c>
      <c r="BI151" s="92">
        <f t="shared" si="23"/>
        <v>0</v>
      </c>
      <c r="BJ151" s="3" t="s">
        <v>92</v>
      </c>
      <c r="BK151" s="93">
        <f t="shared" si="24"/>
        <v>0</v>
      </c>
      <c r="BL151" s="3" t="s">
        <v>91</v>
      </c>
      <c r="BM151" s="91" t="s">
        <v>140</v>
      </c>
    </row>
    <row r="152" spans="1:65" ht="24" customHeight="1">
      <c r="A152" s="10"/>
      <c r="B152" s="11"/>
      <c r="C152" s="81" t="s">
        <v>141</v>
      </c>
      <c r="D152" s="81" t="s">
        <v>87</v>
      </c>
      <c r="E152" s="82" t="s">
        <v>142</v>
      </c>
      <c r="F152" s="83" t="s">
        <v>143</v>
      </c>
      <c r="G152" s="84" t="s">
        <v>135</v>
      </c>
      <c r="H152" s="85">
        <v>47.08</v>
      </c>
      <c r="I152" s="85"/>
      <c r="J152" s="85">
        <f t="shared" si="15"/>
        <v>0</v>
      </c>
      <c r="K152" s="86"/>
      <c r="L152" s="11"/>
      <c r="M152" s="87" t="s">
        <v>9</v>
      </c>
      <c r="N152" s="88" t="s">
        <v>28</v>
      </c>
      <c r="O152" s="89">
        <v>7.0000000000000001E-3</v>
      </c>
      <c r="P152" s="89">
        <f t="shared" si="16"/>
        <v>0.32956000000000002</v>
      </c>
      <c r="Q152" s="89">
        <v>0</v>
      </c>
      <c r="R152" s="89">
        <f t="shared" si="17"/>
        <v>0</v>
      </c>
      <c r="S152" s="89">
        <v>0</v>
      </c>
      <c r="T152" s="90">
        <f t="shared" si="18"/>
        <v>0</v>
      </c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91" t="s">
        <v>91</v>
      </c>
      <c r="AS152" s="10"/>
      <c r="AT152" s="91" t="s">
        <v>87</v>
      </c>
      <c r="AU152" s="91" t="s">
        <v>92</v>
      </c>
      <c r="AV152" s="10"/>
      <c r="AW152" s="10"/>
      <c r="AX152" s="10"/>
      <c r="AY152" s="3" t="s">
        <v>84</v>
      </c>
      <c r="AZ152" s="10"/>
      <c r="BA152" s="10"/>
      <c r="BB152" s="10"/>
      <c r="BC152" s="10"/>
      <c r="BD152" s="10"/>
      <c r="BE152" s="92">
        <f t="shared" si="19"/>
        <v>0</v>
      </c>
      <c r="BF152" s="92">
        <f t="shared" si="20"/>
        <v>0</v>
      </c>
      <c r="BG152" s="92">
        <f t="shared" si="21"/>
        <v>0</v>
      </c>
      <c r="BH152" s="92">
        <f t="shared" si="22"/>
        <v>0</v>
      </c>
      <c r="BI152" s="92">
        <f t="shared" si="23"/>
        <v>0</v>
      </c>
      <c r="BJ152" s="3" t="s">
        <v>92</v>
      </c>
      <c r="BK152" s="93">
        <f t="shared" si="24"/>
        <v>0</v>
      </c>
      <c r="BL152" s="3" t="s">
        <v>91</v>
      </c>
      <c r="BM152" s="91" t="s">
        <v>144</v>
      </c>
    </row>
    <row r="153" spans="1:65" ht="24" customHeight="1">
      <c r="A153" s="10"/>
      <c r="B153" s="11"/>
      <c r="C153" s="81" t="s">
        <v>145</v>
      </c>
      <c r="D153" s="81" t="s">
        <v>87</v>
      </c>
      <c r="E153" s="82" t="s">
        <v>146</v>
      </c>
      <c r="F153" s="83" t="s">
        <v>147</v>
      </c>
      <c r="G153" s="84" t="s">
        <v>135</v>
      </c>
      <c r="H153" s="85">
        <v>4.28</v>
      </c>
      <c r="I153" s="85"/>
      <c r="J153" s="85">
        <f t="shared" si="15"/>
        <v>0</v>
      </c>
      <c r="K153" s="86"/>
      <c r="L153" s="11"/>
      <c r="M153" s="87" t="s">
        <v>9</v>
      </c>
      <c r="N153" s="88" t="s">
        <v>28</v>
      </c>
      <c r="O153" s="89">
        <v>0.89</v>
      </c>
      <c r="P153" s="89">
        <f t="shared" si="16"/>
        <v>3.8092000000000001</v>
      </c>
      <c r="Q153" s="89">
        <v>0</v>
      </c>
      <c r="R153" s="89">
        <f t="shared" si="17"/>
        <v>0</v>
      </c>
      <c r="S153" s="89">
        <v>0</v>
      </c>
      <c r="T153" s="90">
        <f t="shared" si="18"/>
        <v>0</v>
      </c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91" t="s">
        <v>91</v>
      </c>
      <c r="AS153" s="10"/>
      <c r="AT153" s="91" t="s">
        <v>87</v>
      </c>
      <c r="AU153" s="91" t="s">
        <v>92</v>
      </c>
      <c r="AV153" s="10"/>
      <c r="AW153" s="10"/>
      <c r="AX153" s="10"/>
      <c r="AY153" s="3" t="s">
        <v>84</v>
      </c>
      <c r="AZ153" s="10"/>
      <c r="BA153" s="10"/>
      <c r="BB153" s="10"/>
      <c r="BC153" s="10"/>
      <c r="BD153" s="10"/>
      <c r="BE153" s="92">
        <f t="shared" si="19"/>
        <v>0</v>
      </c>
      <c r="BF153" s="92">
        <f t="shared" si="20"/>
        <v>0</v>
      </c>
      <c r="BG153" s="92">
        <f t="shared" si="21"/>
        <v>0</v>
      </c>
      <c r="BH153" s="92">
        <f t="shared" si="22"/>
        <v>0</v>
      </c>
      <c r="BI153" s="92">
        <f t="shared" si="23"/>
        <v>0</v>
      </c>
      <c r="BJ153" s="3" t="s">
        <v>92</v>
      </c>
      <c r="BK153" s="93">
        <f t="shared" si="24"/>
        <v>0</v>
      </c>
      <c r="BL153" s="3" t="s">
        <v>91</v>
      </c>
      <c r="BM153" s="91" t="s">
        <v>148</v>
      </c>
    </row>
    <row r="154" spans="1:65" ht="24" customHeight="1">
      <c r="A154" s="10"/>
      <c r="B154" s="11"/>
      <c r="C154" s="81" t="s">
        <v>149</v>
      </c>
      <c r="D154" s="81" t="s">
        <v>87</v>
      </c>
      <c r="E154" s="82" t="s">
        <v>150</v>
      </c>
      <c r="F154" s="83" t="s">
        <v>151</v>
      </c>
      <c r="G154" s="84" t="s">
        <v>135</v>
      </c>
      <c r="H154" s="85">
        <v>34.24</v>
      </c>
      <c r="I154" s="85"/>
      <c r="J154" s="85">
        <f t="shared" si="15"/>
        <v>0</v>
      </c>
      <c r="K154" s="86"/>
      <c r="L154" s="11"/>
      <c r="M154" s="87" t="s">
        <v>9</v>
      </c>
      <c r="N154" s="88" t="s">
        <v>28</v>
      </c>
      <c r="O154" s="89">
        <v>0.1</v>
      </c>
      <c r="P154" s="89">
        <f t="shared" si="16"/>
        <v>3.4240000000000004</v>
      </c>
      <c r="Q154" s="89">
        <v>0</v>
      </c>
      <c r="R154" s="89">
        <f t="shared" si="17"/>
        <v>0</v>
      </c>
      <c r="S154" s="89">
        <v>0</v>
      </c>
      <c r="T154" s="90">
        <f t="shared" si="18"/>
        <v>0</v>
      </c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91" t="s">
        <v>91</v>
      </c>
      <c r="AS154" s="10"/>
      <c r="AT154" s="91" t="s">
        <v>87</v>
      </c>
      <c r="AU154" s="91" t="s">
        <v>92</v>
      </c>
      <c r="AV154" s="10"/>
      <c r="AW154" s="10"/>
      <c r="AX154" s="10"/>
      <c r="AY154" s="3" t="s">
        <v>84</v>
      </c>
      <c r="AZ154" s="10"/>
      <c r="BA154" s="10"/>
      <c r="BB154" s="10"/>
      <c r="BC154" s="10"/>
      <c r="BD154" s="10"/>
      <c r="BE154" s="92">
        <f t="shared" si="19"/>
        <v>0</v>
      </c>
      <c r="BF154" s="92">
        <f t="shared" si="20"/>
        <v>0</v>
      </c>
      <c r="BG154" s="92">
        <f t="shared" si="21"/>
        <v>0</v>
      </c>
      <c r="BH154" s="92">
        <f t="shared" si="22"/>
        <v>0</v>
      </c>
      <c r="BI154" s="92">
        <f t="shared" si="23"/>
        <v>0</v>
      </c>
      <c r="BJ154" s="3" t="s">
        <v>92</v>
      </c>
      <c r="BK154" s="93">
        <f t="shared" si="24"/>
        <v>0</v>
      </c>
      <c r="BL154" s="3" t="s">
        <v>91</v>
      </c>
      <c r="BM154" s="91" t="s">
        <v>152</v>
      </c>
    </row>
    <row r="155" spans="1:65" ht="24" customHeight="1">
      <c r="A155" s="10"/>
      <c r="B155" s="11"/>
      <c r="C155" s="81" t="s">
        <v>153</v>
      </c>
      <c r="D155" s="81" t="s">
        <v>87</v>
      </c>
      <c r="E155" s="82" t="s">
        <v>154</v>
      </c>
      <c r="F155" s="83" t="s">
        <v>155</v>
      </c>
      <c r="G155" s="84" t="s">
        <v>135</v>
      </c>
      <c r="H155" s="85">
        <v>4.28</v>
      </c>
      <c r="I155" s="85"/>
      <c r="J155" s="85">
        <f t="shared" si="15"/>
        <v>0</v>
      </c>
      <c r="K155" s="86"/>
      <c r="L155" s="11"/>
      <c r="M155" s="87" t="s">
        <v>9</v>
      </c>
      <c r="N155" s="88" t="s">
        <v>28</v>
      </c>
      <c r="O155" s="89">
        <v>0</v>
      </c>
      <c r="P155" s="89">
        <f t="shared" si="16"/>
        <v>0</v>
      </c>
      <c r="Q155" s="89">
        <v>0</v>
      </c>
      <c r="R155" s="89">
        <f t="shared" si="17"/>
        <v>0</v>
      </c>
      <c r="S155" s="89">
        <v>0</v>
      </c>
      <c r="T155" s="90">
        <f t="shared" si="18"/>
        <v>0</v>
      </c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91" t="s">
        <v>91</v>
      </c>
      <c r="AS155" s="10"/>
      <c r="AT155" s="91" t="s">
        <v>87</v>
      </c>
      <c r="AU155" s="91" t="s">
        <v>92</v>
      </c>
      <c r="AV155" s="10"/>
      <c r="AW155" s="10"/>
      <c r="AX155" s="10"/>
      <c r="AY155" s="3" t="s">
        <v>84</v>
      </c>
      <c r="AZ155" s="10"/>
      <c r="BA155" s="10"/>
      <c r="BB155" s="10"/>
      <c r="BC155" s="10"/>
      <c r="BD155" s="10"/>
      <c r="BE155" s="92">
        <f t="shared" si="19"/>
        <v>0</v>
      </c>
      <c r="BF155" s="92">
        <f t="shared" si="20"/>
        <v>0</v>
      </c>
      <c r="BG155" s="92">
        <f t="shared" si="21"/>
        <v>0</v>
      </c>
      <c r="BH155" s="92">
        <f t="shared" si="22"/>
        <v>0</v>
      </c>
      <c r="BI155" s="92">
        <f t="shared" si="23"/>
        <v>0</v>
      </c>
      <c r="BJ155" s="3" t="s">
        <v>92</v>
      </c>
      <c r="BK155" s="93">
        <f t="shared" si="24"/>
        <v>0</v>
      </c>
      <c r="BL155" s="3" t="s">
        <v>91</v>
      </c>
      <c r="BM155" s="91" t="s">
        <v>156</v>
      </c>
    </row>
    <row r="156" spans="1:65" ht="22.5" customHeight="1">
      <c r="A156" s="69"/>
      <c r="B156" s="70"/>
      <c r="C156" s="69"/>
      <c r="D156" s="71" t="s">
        <v>80</v>
      </c>
      <c r="E156" s="79" t="s">
        <v>157</v>
      </c>
      <c r="F156" s="79" t="s">
        <v>158</v>
      </c>
      <c r="G156" s="69"/>
      <c r="H156" s="69"/>
      <c r="I156" s="69"/>
      <c r="J156" s="80">
        <f>BK156</f>
        <v>0</v>
      </c>
      <c r="K156" s="69"/>
      <c r="L156" s="70"/>
      <c r="M156" s="74"/>
      <c r="N156" s="69"/>
      <c r="O156" s="69"/>
      <c r="P156" s="75">
        <f>P157</f>
        <v>16.681899000000001</v>
      </c>
      <c r="Q156" s="69"/>
      <c r="R156" s="75">
        <f>R157</f>
        <v>0</v>
      </c>
      <c r="S156" s="69"/>
      <c r="T156" s="76">
        <f>T157</f>
        <v>0</v>
      </c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71" t="s">
        <v>83</v>
      </c>
      <c r="AS156" s="69"/>
      <c r="AT156" s="77" t="s">
        <v>80</v>
      </c>
      <c r="AU156" s="77" t="s">
        <v>83</v>
      </c>
      <c r="AV156" s="69"/>
      <c r="AW156" s="69"/>
      <c r="AX156" s="69"/>
      <c r="AY156" s="71" t="s">
        <v>84</v>
      </c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78">
        <f>BK157</f>
        <v>0</v>
      </c>
      <c r="BL156" s="69"/>
      <c r="BM156" s="69"/>
    </row>
    <row r="157" spans="1:65" ht="24" customHeight="1">
      <c r="A157" s="10"/>
      <c r="B157" s="11"/>
      <c r="C157" s="81" t="s">
        <v>159</v>
      </c>
      <c r="D157" s="81" t="s">
        <v>87</v>
      </c>
      <c r="E157" s="82" t="s">
        <v>160</v>
      </c>
      <c r="F157" s="83" t="s">
        <v>161</v>
      </c>
      <c r="G157" s="84" t="s">
        <v>135</v>
      </c>
      <c r="H157" s="85">
        <v>6.7729999999999997</v>
      </c>
      <c r="I157" s="85"/>
      <c r="J157" s="85">
        <f>ROUND(I157*H157,3)</f>
        <v>0</v>
      </c>
      <c r="K157" s="86"/>
      <c r="L157" s="11"/>
      <c r="M157" s="87" t="s">
        <v>9</v>
      </c>
      <c r="N157" s="88" t="s">
        <v>28</v>
      </c>
      <c r="O157" s="89">
        <v>2.4630000000000001</v>
      </c>
      <c r="P157" s="89">
        <f>O157*H157</f>
        <v>16.681899000000001</v>
      </c>
      <c r="Q157" s="89">
        <v>0</v>
      </c>
      <c r="R157" s="89">
        <f>Q157*H157</f>
        <v>0</v>
      </c>
      <c r="S157" s="89">
        <v>0</v>
      </c>
      <c r="T157" s="90">
        <f>S157*H157</f>
        <v>0</v>
      </c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91" t="s">
        <v>91</v>
      </c>
      <c r="AS157" s="10"/>
      <c r="AT157" s="91" t="s">
        <v>87</v>
      </c>
      <c r="AU157" s="91" t="s">
        <v>92</v>
      </c>
      <c r="AV157" s="10"/>
      <c r="AW157" s="10"/>
      <c r="AX157" s="10"/>
      <c r="AY157" s="3" t="s">
        <v>84</v>
      </c>
      <c r="AZ157" s="10"/>
      <c r="BA157" s="10"/>
      <c r="BB157" s="10"/>
      <c r="BC157" s="10"/>
      <c r="BD157" s="10"/>
      <c r="BE157" s="92">
        <f>IF(N157="základná",J157,0)</f>
        <v>0</v>
      </c>
      <c r="BF157" s="92">
        <f>IF(N157="znížená",J157,0)</f>
        <v>0</v>
      </c>
      <c r="BG157" s="92">
        <f>IF(N157="zákl. prenesená",J157,0)</f>
        <v>0</v>
      </c>
      <c r="BH157" s="92">
        <f>IF(N157="zníž. prenesená",J157,0)</f>
        <v>0</v>
      </c>
      <c r="BI157" s="92">
        <f>IF(N157="nulová",J157,0)</f>
        <v>0</v>
      </c>
      <c r="BJ157" s="3" t="s">
        <v>92</v>
      </c>
      <c r="BK157" s="93">
        <f>ROUND(I157*H157,3)</f>
        <v>0</v>
      </c>
      <c r="BL157" s="3" t="s">
        <v>91</v>
      </c>
      <c r="BM157" s="91" t="s">
        <v>162</v>
      </c>
    </row>
    <row r="158" spans="1:65" ht="25.5" customHeight="1">
      <c r="A158" s="69"/>
      <c r="B158" s="70"/>
      <c r="C158" s="69"/>
      <c r="D158" s="71" t="s">
        <v>80</v>
      </c>
      <c r="E158" s="72" t="s">
        <v>163</v>
      </c>
      <c r="F158" s="72" t="s">
        <v>164</v>
      </c>
      <c r="G158" s="69"/>
      <c r="H158" s="69"/>
      <c r="I158" s="69"/>
      <c r="J158" s="73">
        <f t="shared" ref="J158:J159" si="25">BK158</f>
        <v>0</v>
      </c>
      <c r="K158" s="69"/>
      <c r="L158" s="70"/>
      <c r="M158" s="74"/>
      <c r="N158" s="69"/>
      <c r="O158" s="69"/>
      <c r="P158" s="75">
        <f>P159+P163+P171+P179+P182+P185+P196+P201+P203</f>
        <v>156.72084950999999</v>
      </c>
      <c r="Q158" s="69"/>
      <c r="R158" s="75">
        <f>R159+R163+R171+R179+R182+R185+R196+R201+R203</f>
        <v>1.5848263499999997</v>
      </c>
      <c r="S158" s="69"/>
      <c r="T158" s="76">
        <f>T159+T163+T171+T179+T182+T185+T196+T201+T203</f>
        <v>0</v>
      </c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71" t="s">
        <v>92</v>
      </c>
      <c r="AS158" s="69"/>
      <c r="AT158" s="77" t="s">
        <v>80</v>
      </c>
      <c r="AU158" s="77" t="s">
        <v>2</v>
      </c>
      <c r="AV158" s="69"/>
      <c r="AW158" s="69"/>
      <c r="AX158" s="69"/>
      <c r="AY158" s="71" t="s">
        <v>84</v>
      </c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78">
        <f>BK159+BK163+BK171+BK179+BK182+BK185+BK196+BK201+BK203</f>
        <v>0</v>
      </c>
      <c r="BL158" s="69"/>
      <c r="BM158" s="69"/>
    </row>
    <row r="159" spans="1:65" ht="22.5" customHeight="1">
      <c r="A159" s="69"/>
      <c r="B159" s="70"/>
      <c r="C159" s="69"/>
      <c r="D159" s="71" t="s">
        <v>80</v>
      </c>
      <c r="E159" s="79" t="s">
        <v>165</v>
      </c>
      <c r="F159" s="79" t="s">
        <v>166</v>
      </c>
      <c r="G159" s="69"/>
      <c r="H159" s="69"/>
      <c r="I159" s="69"/>
      <c r="J159" s="80">
        <f t="shared" si="25"/>
        <v>0</v>
      </c>
      <c r="K159" s="69"/>
      <c r="L159" s="70"/>
      <c r="M159" s="74"/>
      <c r="N159" s="69"/>
      <c r="O159" s="69"/>
      <c r="P159" s="75">
        <f>SUM(P160:P162)</f>
        <v>3.0834199999999998</v>
      </c>
      <c r="Q159" s="69"/>
      <c r="R159" s="75">
        <f>SUM(R160:R162)</f>
        <v>5.4400000000000004E-3</v>
      </c>
      <c r="S159" s="69"/>
      <c r="T159" s="76">
        <f>SUM(T160:T162)</f>
        <v>0</v>
      </c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71" t="s">
        <v>92</v>
      </c>
      <c r="AS159" s="69"/>
      <c r="AT159" s="77" t="s">
        <v>80</v>
      </c>
      <c r="AU159" s="77" t="s">
        <v>83</v>
      </c>
      <c r="AV159" s="69"/>
      <c r="AW159" s="69"/>
      <c r="AX159" s="69"/>
      <c r="AY159" s="71" t="s">
        <v>84</v>
      </c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78">
        <f>SUM(BK160:BK162)</f>
        <v>0</v>
      </c>
      <c r="BL159" s="69"/>
      <c r="BM159" s="69"/>
    </row>
    <row r="160" spans="1:65" ht="16.5" customHeight="1">
      <c r="A160" s="10"/>
      <c r="B160" s="11"/>
      <c r="C160" s="81" t="s">
        <v>167</v>
      </c>
      <c r="D160" s="81" t="s">
        <v>87</v>
      </c>
      <c r="E160" s="82" t="s">
        <v>168</v>
      </c>
      <c r="F160" s="83" t="s">
        <v>169</v>
      </c>
      <c r="G160" s="84" t="s">
        <v>113</v>
      </c>
      <c r="H160" s="85">
        <v>8.5</v>
      </c>
      <c r="I160" s="85"/>
      <c r="J160" s="85">
        <f t="shared" ref="J160:J162" si="26">ROUND(I160*H160,3)</f>
        <v>0</v>
      </c>
      <c r="K160" s="86"/>
      <c r="L160" s="11"/>
      <c r="M160" s="87" t="s">
        <v>9</v>
      </c>
      <c r="N160" s="88" t="s">
        <v>28</v>
      </c>
      <c r="O160" s="89">
        <v>0.34249000000000002</v>
      </c>
      <c r="P160" s="89">
        <f t="shared" ref="P160:P162" si="27">O160*H160</f>
        <v>2.911165</v>
      </c>
      <c r="Q160" s="89">
        <v>6.4000000000000005E-4</v>
      </c>
      <c r="R160" s="89">
        <f t="shared" ref="R160:R162" si="28">Q160*H160</f>
        <v>5.4400000000000004E-3</v>
      </c>
      <c r="S160" s="89">
        <v>0</v>
      </c>
      <c r="T160" s="90">
        <f t="shared" ref="T160:T162" si="29">S160*H160</f>
        <v>0</v>
      </c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91" t="s">
        <v>149</v>
      </c>
      <c r="AS160" s="10"/>
      <c r="AT160" s="91" t="s">
        <v>87</v>
      </c>
      <c r="AU160" s="91" t="s">
        <v>92</v>
      </c>
      <c r="AV160" s="10"/>
      <c r="AW160" s="10"/>
      <c r="AX160" s="10"/>
      <c r="AY160" s="3" t="s">
        <v>84</v>
      </c>
      <c r="AZ160" s="10"/>
      <c r="BA160" s="10"/>
      <c r="BB160" s="10"/>
      <c r="BC160" s="10"/>
      <c r="BD160" s="10"/>
      <c r="BE160" s="92">
        <f t="shared" ref="BE160:BE162" si="30">IF(N160="základná",J160,0)</f>
        <v>0</v>
      </c>
      <c r="BF160" s="92">
        <f t="shared" ref="BF160:BF162" si="31">IF(N160="znížená",J160,0)</f>
        <v>0</v>
      </c>
      <c r="BG160" s="92">
        <f t="shared" ref="BG160:BG162" si="32">IF(N160="zákl. prenesená",J160,0)</f>
        <v>0</v>
      </c>
      <c r="BH160" s="92">
        <f t="shared" ref="BH160:BH162" si="33">IF(N160="zníž. prenesená",J160,0)</f>
        <v>0</v>
      </c>
      <c r="BI160" s="92">
        <f t="shared" ref="BI160:BI162" si="34">IF(N160="nulová",J160,0)</f>
        <v>0</v>
      </c>
      <c r="BJ160" s="3" t="s">
        <v>92</v>
      </c>
      <c r="BK160" s="93">
        <f t="shared" ref="BK160:BK162" si="35">ROUND(I160*H160,3)</f>
        <v>0</v>
      </c>
      <c r="BL160" s="3" t="s">
        <v>149</v>
      </c>
      <c r="BM160" s="91" t="s">
        <v>170</v>
      </c>
    </row>
    <row r="161" spans="1:65" ht="24" customHeight="1">
      <c r="A161" s="10"/>
      <c r="B161" s="11"/>
      <c r="C161" s="81" t="s">
        <v>171</v>
      </c>
      <c r="D161" s="81" t="s">
        <v>87</v>
      </c>
      <c r="E161" s="82" t="s">
        <v>172</v>
      </c>
      <c r="F161" s="83" t="s">
        <v>173</v>
      </c>
      <c r="G161" s="84" t="s">
        <v>126</v>
      </c>
      <c r="H161" s="85">
        <v>1</v>
      </c>
      <c r="I161" s="85"/>
      <c r="J161" s="85">
        <f t="shared" si="26"/>
        <v>0</v>
      </c>
      <c r="K161" s="86"/>
      <c r="L161" s="11"/>
      <c r="M161" s="87" t="s">
        <v>9</v>
      </c>
      <c r="N161" s="88" t="s">
        <v>28</v>
      </c>
      <c r="O161" s="89">
        <v>0.16500000000000001</v>
      </c>
      <c r="P161" s="89">
        <f t="shared" si="27"/>
        <v>0.16500000000000001</v>
      </c>
      <c r="Q161" s="89">
        <v>0</v>
      </c>
      <c r="R161" s="89">
        <f t="shared" si="28"/>
        <v>0</v>
      </c>
      <c r="S161" s="89">
        <v>0</v>
      </c>
      <c r="T161" s="90">
        <f t="shared" si="29"/>
        <v>0</v>
      </c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91" t="s">
        <v>149</v>
      </c>
      <c r="AS161" s="10"/>
      <c r="AT161" s="91" t="s">
        <v>87</v>
      </c>
      <c r="AU161" s="91" t="s">
        <v>92</v>
      </c>
      <c r="AV161" s="10"/>
      <c r="AW161" s="10"/>
      <c r="AX161" s="10"/>
      <c r="AY161" s="3" t="s">
        <v>84</v>
      </c>
      <c r="AZ161" s="10"/>
      <c r="BA161" s="10"/>
      <c r="BB161" s="10"/>
      <c r="BC161" s="10"/>
      <c r="BD161" s="10"/>
      <c r="BE161" s="92">
        <f t="shared" si="30"/>
        <v>0</v>
      </c>
      <c r="BF161" s="92">
        <f t="shared" si="31"/>
        <v>0</v>
      </c>
      <c r="BG161" s="92">
        <f t="shared" si="32"/>
        <v>0</v>
      </c>
      <c r="BH161" s="92">
        <f t="shared" si="33"/>
        <v>0</v>
      </c>
      <c r="BI161" s="92">
        <f t="shared" si="34"/>
        <v>0</v>
      </c>
      <c r="BJ161" s="3" t="s">
        <v>92</v>
      </c>
      <c r="BK161" s="93">
        <f t="shared" si="35"/>
        <v>0</v>
      </c>
      <c r="BL161" s="3" t="s">
        <v>149</v>
      </c>
      <c r="BM161" s="91" t="s">
        <v>174</v>
      </c>
    </row>
    <row r="162" spans="1:65" ht="24" customHeight="1">
      <c r="A162" s="10"/>
      <c r="B162" s="11"/>
      <c r="C162" s="81" t="s">
        <v>175</v>
      </c>
      <c r="D162" s="81" t="s">
        <v>87</v>
      </c>
      <c r="E162" s="82" t="s">
        <v>176</v>
      </c>
      <c r="F162" s="83" t="s">
        <v>177</v>
      </c>
      <c r="G162" s="84" t="s">
        <v>135</v>
      </c>
      <c r="H162" s="85">
        <v>5.0000000000000001E-3</v>
      </c>
      <c r="I162" s="85"/>
      <c r="J162" s="85">
        <f t="shared" si="26"/>
        <v>0</v>
      </c>
      <c r="K162" s="86"/>
      <c r="L162" s="11"/>
      <c r="M162" s="87" t="s">
        <v>9</v>
      </c>
      <c r="N162" s="88" t="s">
        <v>28</v>
      </c>
      <c r="O162" s="89">
        <v>1.4510000000000001</v>
      </c>
      <c r="P162" s="89">
        <f t="shared" si="27"/>
        <v>7.2550000000000002E-3</v>
      </c>
      <c r="Q162" s="89">
        <v>0</v>
      </c>
      <c r="R162" s="89">
        <f t="shared" si="28"/>
        <v>0</v>
      </c>
      <c r="S162" s="89">
        <v>0</v>
      </c>
      <c r="T162" s="90">
        <f t="shared" si="29"/>
        <v>0</v>
      </c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91" t="s">
        <v>149</v>
      </c>
      <c r="AS162" s="10"/>
      <c r="AT162" s="91" t="s">
        <v>87</v>
      </c>
      <c r="AU162" s="91" t="s">
        <v>92</v>
      </c>
      <c r="AV162" s="10"/>
      <c r="AW162" s="10"/>
      <c r="AX162" s="10"/>
      <c r="AY162" s="3" t="s">
        <v>84</v>
      </c>
      <c r="AZ162" s="10"/>
      <c r="BA162" s="10"/>
      <c r="BB162" s="10"/>
      <c r="BC162" s="10"/>
      <c r="BD162" s="10"/>
      <c r="BE162" s="92">
        <f t="shared" si="30"/>
        <v>0</v>
      </c>
      <c r="BF162" s="92">
        <f t="shared" si="31"/>
        <v>0</v>
      </c>
      <c r="BG162" s="92">
        <f t="shared" si="32"/>
        <v>0</v>
      </c>
      <c r="BH162" s="92">
        <f t="shared" si="33"/>
        <v>0</v>
      </c>
      <c r="BI162" s="92">
        <f t="shared" si="34"/>
        <v>0</v>
      </c>
      <c r="BJ162" s="3" t="s">
        <v>92</v>
      </c>
      <c r="BK162" s="93">
        <f t="shared" si="35"/>
        <v>0</v>
      </c>
      <c r="BL162" s="3" t="s">
        <v>149</v>
      </c>
      <c r="BM162" s="91" t="s">
        <v>178</v>
      </c>
    </row>
    <row r="163" spans="1:65" ht="22.5" customHeight="1">
      <c r="A163" s="69"/>
      <c r="B163" s="70"/>
      <c r="C163" s="69"/>
      <c r="D163" s="71" t="s">
        <v>80</v>
      </c>
      <c r="E163" s="79" t="s">
        <v>179</v>
      </c>
      <c r="F163" s="79" t="s">
        <v>180</v>
      </c>
      <c r="G163" s="69"/>
      <c r="H163" s="69"/>
      <c r="I163" s="69"/>
      <c r="J163" s="80">
        <f>BK163</f>
        <v>0</v>
      </c>
      <c r="K163" s="69"/>
      <c r="L163" s="70"/>
      <c r="M163" s="74"/>
      <c r="N163" s="69"/>
      <c r="O163" s="69"/>
      <c r="P163" s="75">
        <f>SUM(P164:P170)</f>
        <v>7.1855660000000006</v>
      </c>
      <c r="Q163" s="69"/>
      <c r="R163" s="75">
        <f>SUM(R164:R170)</f>
        <v>4.2279999999999991E-3</v>
      </c>
      <c r="S163" s="69"/>
      <c r="T163" s="76">
        <f>SUM(T164:T170)</f>
        <v>0</v>
      </c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71" t="s">
        <v>92</v>
      </c>
      <c r="AS163" s="69"/>
      <c r="AT163" s="77" t="s">
        <v>80</v>
      </c>
      <c r="AU163" s="77" t="s">
        <v>83</v>
      </c>
      <c r="AV163" s="69"/>
      <c r="AW163" s="69"/>
      <c r="AX163" s="69"/>
      <c r="AY163" s="71" t="s">
        <v>84</v>
      </c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78">
        <f>SUM(BK164:BK170)</f>
        <v>0</v>
      </c>
      <c r="BL163" s="69"/>
      <c r="BM163" s="69"/>
    </row>
    <row r="164" spans="1:65" ht="24" customHeight="1">
      <c r="A164" s="10"/>
      <c r="B164" s="11"/>
      <c r="C164" s="81" t="s">
        <v>181</v>
      </c>
      <c r="D164" s="81" t="s">
        <v>87</v>
      </c>
      <c r="E164" s="82" t="s">
        <v>182</v>
      </c>
      <c r="F164" s="83" t="s">
        <v>183</v>
      </c>
      <c r="G164" s="84" t="s">
        <v>126</v>
      </c>
      <c r="H164" s="85">
        <v>1</v>
      </c>
      <c r="I164" s="85"/>
      <c r="J164" s="85">
        <f t="shared" ref="J164:J170" si="36">ROUND(I164*H164,3)</f>
        <v>0</v>
      </c>
      <c r="K164" s="86"/>
      <c r="L164" s="11"/>
      <c r="M164" s="87" t="s">
        <v>9</v>
      </c>
      <c r="N164" s="88" t="s">
        <v>28</v>
      </c>
      <c r="O164" s="89">
        <v>0.51436999999999999</v>
      </c>
      <c r="P164" s="89">
        <f t="shared" ref="P164:P170" si="37">O164*H164</f>
        <v>0.51436999999999999</v>
      </c>
      <c r="Q164" s="89">
        <v>1E-3</v>
      </c>
      <c r="R164" s="89">
        <f t="shared" ref="R164:R170" si="38">Q164*H164</f>
        <v>1E-3</v>
      </c>
      <c r="S164" s="89">
        <v>0</v>
      </c>
      <c r="T164" s="90">
        <f t="shared" ref="T164:T170" si="39">S164*H164</f>
        <v>0</v>
      </c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91" t="s">
        <v>149</v>
      </c>
      <c r="AS164" s="10"/>
      <c r="AT164" s="91" t="s">
        <v>87</v>
      </c>
      <c r="AU164" s="91" t="s">
        <v>92</v>
      </c>
      <c r="AV164" s="10"/>
      <c r="AW164" s="10"/>
      <c r="AX164" s="10"/>
      <c r="AY164" s="3" t="s">
        <v>84</v>
      </c>
      <c r="AZ164" s="10"/>
      <c r="BA164" s="10"/>
      <c r="BB164" s="10"/>
      <c r="BC164" s="10"/>
      <c r="BD164" s="10"/>
      <c r="BE164" s="92">
        <f t="shared" ref="BE164:BE170" si="40">IF(N164="základná",J164,0)</f>
        <v>0</v>
      </c>
      <c r="BF164" s="92">
        <f t="shared" ref="BF164:BF170" si="41">IF(N164="znížená",J164,0)</f>
        <v>0</v>
      </c>
      <c r="BG164" s="92">
        <f t="shared" ref="BG164:BG170" si="42">IF(N164="zákl. prenesená",J164,0)</f>
        <v>0</v>
      </c>
      <c r="BH164" s="92">
        <f t="shared" ref="BH164:BH170" si="43">IF(N164="zníž. prenesená",J164,0)</f>
        <v>0</v>
      </c>
      <c r="BI164" s="92">
        <f t="shared" ref="BI164:BI170" si="44">IF(N164="nulová",J164,0)</f>
        <v>0</v>
      </c>
      <c r="BJ164" s="3" t="s">
        <v>92</v>
      </c>
      <c r="BK164" s="93">
        <f t="shared" ref="BK164:BK170" si="45">ROUND(I164*H164,3)</f>
        <v>0</v>
      </c>
      <c r="BL164" s="3" t="s">
        <v>149</v>
      </c>
      <c r="BM164" s="91" t="s">
        <v>184</v>
      </c>
    </row>
    <row r="165" spans="1:65" ht="24" customHeight="1">
      <c r="A165" s="10"/>
      <c r="B165" s="11"/>
      <c r="C165" s="81" t="s">
        <v>185</v>
      </c>
      <c r="D165" s="81" t="s">
        <v>87</v>
      </c>
      <c r="E165" s="82" t="s">
        <v>186</v>
      </c>
      <c r="F165" s="83" t="s">
        <v>187</v>
      </c>
      <c r="G165" s="84" t="s">
        <v>113</v>
      </c>
      <c r="H165" s="85">
        <v>10</v>
      </c>
      <c r="I165" s="85"/>
      <c r="J165" s="85">
        <f t="shared" si="36"/>
        <v>0</v>
      </c>
      <c r="K165" s="86"/>
      <c r="L165" s="11"/>
      <c r="M165" s="87" t="s">
        <v>9</v>
      </c>
      <c r="N165" s="88" t="s">
        <v>28</v>
      </c>
      <c r="O165" s="89">
        <v>0.49617</v>
      </c>
      <c r="P165" s="89">
        <f t="shared" si="37"/>
        <v>4.9617000000000004</v>
      </c>
      <c r="Q165" s="89">
        <v>2.7999999999999998E-4</v>
      </c>
      <c r="R165" s="89">
        <f t="shared" si="38"/>
        <v>2.7999999999999995E-3</v>
      </c>
      <c r="S165" s="89">
        <v>0</v>
      </c>
      <c r="T165" s="90">
        <f t="shared" si="39"/>
        <v>0</v>
      </c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91" t="s">
        <v>149</v>
      </c>
      <c r="AS165" s="10"/>
      <c r="AT165" s="91" t="s">
        <v>87</v>
      </c>
      <c r="AU165" s="91" t="s">
        <v>92</v>
      </c>
      <c r="AV165" s="10"/>
      <c r="AW165" s="10"/>
      <c r="AX165" s="10"/>
      <c r="AY165" s="3" t="s">
        <v>84</v>
      </c>
      <c r="AZ165" s="10"/>
      <c r="BA165" s="10"/>
      <c r="BB165" s="10"/>
      <c r="BC165" s="10"/>
      <c r="BD165" s="10"/>
      <c r="BE165" s="92">
        <f t="shared" si="40"/>
        <v>0</v>
      </c>
      <c r="BF165" s="92">
        <f t="shared" si="41"/>
        <v>0</v>
      </c>
      <c r="BG165" s="92">
        <f t="shared" si="42"/>
        <v>0</v>
      </c>
      <c r="BH165" s="92">
        <f t="shared" si="43"/>
        <v>0</v>
      </c>
      <c r="BI165" s="92">
        <f t="shared" si="44"/>
        <v>0</v>
      </c>
      <c r="BJ165" s="3" t="s">
        <v>92</v>
      </c>
      <c r="BK165" s="93">
        <f t="shared" si="45"/>
        <v>0</v>
      </c>
      <c r="BL165" s="3" t="s">
        <v>149</v>
      </c>
      <c r="BM165" s="91" t="s">
        <v>188</v>
      </c>
    </row>
    <row r="166" spans="1:65" ht="16.5" customHeight="1">
      <c r="A166" s="10"/>
      <c r="B166" s="11"/>
      <c r="C166" s="81" t="s">
        <v>189</v>
      </c>
      <c r="D166" s="81" t="s">
        <v>87</v>
      </c>
      <c r="E166" s="82" t="s">
        <v>190</v>
      </c>
      <c r="F166" s="83" t="s">
        <v>191</v>
      </c>
      <c r="G166" s="84" t="s">
        <v>126</v>
      </c>
      <c r="H166" s="85">
        <v>2</v>
      </c>
      <c r="I166" s="85"/>
      <c r="J166" s="85">
        <f t="shared" si="36"/>
        <v>0</v>
      </c>
      <c r="K166" s="86"/>
      <c r="L166" s="11"/>
      <c r="M166" s="87" t="s">
        <v>9</v>
      </c>
      <c r="N166" s="88" t="s">
        <v>28</v>
      </c>
      <c r="O166" s="89">
        <v>0.156</v>
      </c>
      <c r="P166" s="89">
        <f t="shared" si="37"/>
        <v>0.312</v>
      </c>
      <c r="Q166" s="89">
        <v>0</v>
      </c>
      <c r="R166" s="89">
        <f t="shared" si="38"/>
        <v>0</v>
      </c>
      <c r="S166" s="89">
        <v>0</v>
      </c>
      <c r="T166" s="90">
        <f t="shared" si="39"/>
        <v>0</v>
      </c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91" t="s">
        <v>149</v>
      </c>
      <c r="AS166" s="10"/>
      <c r="AT166" s="91" t="s">
        <v>87</v>
      </c>
      <c r="AU166" s="91" t="s">
        <v>92</v>
      </c>
      <c r="AV166" s="10"/>
      <c r="AW166" s="10"/>
      <c r="AX166" s="10"/>
      <c r="AY166" s="3" t="s">
        <v>84</v>
      </c>
      <c r="AZ166" s="10"/>
      <c r="BA166" s="10"/>
      <c r="BB166" s="10"/>
      <c r="BC166" s="10"/>
      <c r="BD166" s="10"/>
      <c r="BE166" s="92">
        <f t="shared" si="40"/>
        <v>0</v>
      </c>
      <c r="BF166" s="92">
        <f t="shared" si="41"/>
        <v>0</v>
      </c>
      <c r="BG166" s="92">
        <f t="shared" si="42"/>
        <v>0</v>
      </c>
      <c r="BH166" s="92">
        <f t="shared" si="43"/>
        <v>0</v>
      </c>
      <c r="BI166" s="92">
        <f t="shared" si="44"/>
        <v>0</v>
      </c>
      <c r="BJ166" s="3" t="s">
        <v>92</v>
      </c>
      <c r="BK166" s="93">
        <f t="shared" si="45"/>
        <v>0</v>
      </c>
      <c r="BL166" s="3" t="s">
        <v>149</v>
      </c>
      <c r="BM166" s="91" t="s">
        <v>192</v>
      </c>
    </row>
    <row r="167" spans="1:65" ht="24" customHeight="1">
      <c r="A167" s="10"/>
      <c r="B167" s="11"/>
      <c r="C167" s="81" t="s">
        <v>193</v>
      </c>
      <c r="D167" s="81" t="s">
        <v>87</v>
      </c>
      <c r="E167" s="82" t="s">
        <v>194</v>
      </c>
      <c r="F167" s="83" t="s">
        <v>195</v>
      </c>
      <c r="G167" s="84" t="s">
        <v>126</v>
      </c>
      <c r="H167" s="85">
        <v>1</v>
      </c>
      <c r="I167" s="85"/>
      <c r="J167" s="85">
        <f t="shared" si="36"/>
        <v>0</v>
      </c>
      <c r="K167" s="86"/>
      <c r="L167" s="11"/>
      <c r="M167" s="87" t="s">
        <v>9</v>
      </c>
      <c r="N167" s="88" t="s">
        <v>28</v>
      </c>
      <c r="O167" s="89">
        <v>0.21823999999999999</v>
      </c>
      <c r="P167" s="89">
        <f t="shared" si="37"/>
        <v>0.21823999999999999</v>
      </c>
      <c r="Q167" s="89">
        <v>1.2999999999999999E-4</v>
      </c>
      <c r="R167" s="89">
        <f t="shared" si="38"/>
        <v>1.2999999999999999E-4</v>
      </c>
      <c r="S167" s="89">
        <v>0</v>
      </c>
      <c r="T167" s="90">
        <f t="shared" si="39"/>
        <v>0</v>
      </c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91" t="s">
        <v>149</v>
      </c>
      <c r="AS167" s="10"/>
      <c r="AT167" s="91" t="s">
        <v>87</v>
      </c>
      <c r="AU167" s="91" t="s">
        <v>92</v>
      </c>
      <c r="AV167" s="10"/>
      <c r="AW167" s="10"/>
      <c r="AX167" s="10"/>
      <c r="AY167" s="3" t="s">
        <v>84</v>
      </c>
      <c r="AZ167" s="10"/>
      <c r="BA167" s="10"/>
      <c r="BB167" s="10"/>
      <c r="BC167" s="10"/>
      <c r="BD167" s="10"/>
      <c r="BE167" s="92">
        <f t="shared" si="40"/>
        <v>0</v>
      </c>
      <c r="BF167" s="92">
        <f t="shared" si="41"/>
        <v>0</v>
      </c>
      <c r="BG167" s="92">
        <f t="shared" si="42"/>
        <v>0</v>
      </c>
      <c r="BH167" s="92">
        <f t="shared" si="43"/>
        <v>0</v>
      </c>
      <c r="BI167" s="92">
        <f t="shared" si="44"/>
        <v>0</v>
      </c>
      <c r="BJ167" s="3" t="s">
        <v>92</v>
      </c>
      <c r="BK167" s="93">
        <f t="shared" si="45"/>
        <v>0</v>
      </c>
      <c r="BL167" s="3" t="s">
        <v>149</v>
      </c>
      <c r="BM167" s="91" t="s">
        <v>196</v>
      </c>
    </row>
    <row r="168" spans="1:65" ht="24" customHeight="1">
      <c r="A168" s="10"/>
      <c r="B168" s="11"/>
      <c r="C168" s="94" t="s">
        <v>197</v>
      </c>
      <c r="D168" s="94" t="s">
        <v>198</v>
      </c>
      <c r="E168" s="95" t="s">
        <v>199</v>
      </c>
      <c r="F168" s="96" t="s">
        <v>200</v>
      </c>
      <c r="G168" s="97" t="s">
        <v>126</v>
      </c>
      <c r="H168" s="98">
        <v>1</v>
      </c>
      <c r="I168" s="98"/>
      <c r="J168" s="98">
        <f t="shared" si="36"/>
        <v>0</v>
      </c>
      <c r="K168" s="99"/>
      <c r="L168" s="100"/>
      <c r="M168" s="101" t="s">
        <v>9</v>
      </c>
      <c r="N168" s="102" t="s">
        <v>28</v>
      </c>
      <c r="O168" s="89">
        <v>0</v>
      </c>
      <c r="P168" s="89">
        <f t="shared" si="37"/>
        <v>0</v>
      </c>
      <c r="Q168" s="89">
        <v>9.7999999999999997E-5</v>
      </c>
      <c r="R168" s="89">
        <f t="shared" si="38"/>
        <v>9.7999999999999997E-5</v>
      </c>
      <c r="S168" s="89">
        <v>0</v>
      </c>
      <c r="T168" s="90">
        <f t="shared" si="39"/>
        <v>0</v>
      </c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91" t="s">
        <v>201</v>
      </c>
      <c r="AS168" s="10"/>
      <c r="AT168" s="91" t="s">
        <v>198</v>
      </c>
      <c r="AU168" s="91" t="s">
        <v>92</v>
      </c>
      <c r="AV168" s="10"/>
      <c r="AW168" s="10"/>
      <c r="AX168" s="10"/>
      <c r="AY168" s="3" t="s">
        <v>84</v>
      </c>
      <c r="AZ168" s="10"/>
      <c r="BA168" s="10"/>
      <c r="BB168" s="10"/>
      <c r="BC168" s="10"/>
      <c r="BD168" s="10"/>
      <c r="BE168" s="92">
        <f t="shared" si="40"/>
        <v>0</v>
      </c>
      <c r="BF168" s="92">
        <f t="shared" si="41"/>
        <v>0</v>
      </c>
      <c r="BG168" s="92">
        <f t="shared" si="42"/>
        <v>0</v>
      </c>
      <c r="BH168" s="92">
        <f t="shared" si="43"/>
        <v>0</v>
      </c>
      <c r="BI168" s="92">
        <f t="shared" si="44"/>
        <v>0</v>
      </c>
      <c r="BJ168" s="3" t="s">
        <v>92</v>
      </c>
      <c r="BK168" s="93">
        <f t="shared" si="45"/>
        <v>0</v>
      </c>
      <c r="BL168" s="3" t="s">
        <v>149</v>
      </c>
      <c r="BM168" s="91" t="s">
        <v>202</v>
      </c>
    </row>
    <row r="169" spans="1:65" ht="24" customHeight="1">
      <c r="A169" s="10"/>
      <c r="B169" s="11"/>
      <c r="C169" s="81" t="s">
        <v>203</v>
      </c>
      <c r="D169" s="81" t="s">
        <v>87</v>
      </c>
      <c r="E169" s="82" t="s">
        <v>204</v>
      </c>
      <c r="F169" s="83" t="s">
        <v>205</v>
      </c>
      <c r="G169" s="84" t="s">
        <v>113</v>
      </c>
      <c r="H169" s="85">
        <v>20</v>
      </c>
      <c r="I169" s="85"/>
      <c r="J169" s="85">
        <f t="shared" si="36"/>
        <v>0</v>
      </c>
      <c r="K169" s="86"/>
      <c r="L169" s="11"/>
      <c r="M169" s="87" t="s">
        <v>9</v>
      </c>
      <c r="N169" s="88" t="s">
        <v>28</v>
      </c>
      <c r="O169" s="89">
        <v>5.8049999999999997E-2</v>
      </c>
      <c r="P169" s="89">
        <f t="shared" si="37"/>
        <v>1.161</v>
      </c>
      <c r="Q169" s="89">
        <v>1.0000000000000001E-5</v>
      </c>
      <c r="R169" s="89">
        <f t="shared" si="38"/>
        <v>2.0000000000000001E-4</v>
      </c>
      <c r="S169" s="89">
        <v>0</v>
      </c>
      <c r="T169" s="90">
        <f t="shared" si="39"/>
        <v>0</v>
      </c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91" t="s">
        <v>149</v>
      </c>
      <c r="AS169" s="10"/>
      <c r="AT169" s="91" t="s">
        <v>87</v>
      </c>
      <c r="AU169" s="91" t="s">
        <v>92</v>
      </c>
      <c r="AV169" s="10"/>
      <c r="AW169" s="10"/>
      <c r="AX169" s="10"/>
      <c r="AY169" s="3" t="s">
        <v>84</v>
      </c>
      <c r="AZ169" s="10"/>
      <c r="BA169" s="10"/>
      <c r="BB169" s="10"/>
      <c r="BC169" s="10"/>
      <c r="BD169" s="10"/>
      <c r="BE169" s="92">
        <f t="shared" si="40"/>
        <v>0</v>
      </c>
      <c r="BF169" s="92">
        <f t="shared" si="41"/>
        <v>0</v>
      </c>
      <c r="BG169" s="92">
        <f t="shared" si="42"/>
        <v>0</v>
      </c>
      <c r="BH169" s="92">
        <f t="shared" si="43"/>
        <v>0</v>
      </c>
      <c r="BI169" s="92">
        <f t="shared" si="44"/>
        <v>0</v>
      </c>
      <c r="BJ169" s="3" t="s">
        <v>92</v>
      </c>
      <c r="BK169" s="93">
        <f t="shared" si="45"/>
        <v>0</v>
      </c>
      <c r="BL169" s="3" t="s">
        <v>149</v>
      </c>
      <c r="BM169" s="91" t="s">
        <v>206</v>
      </c>
    </row>
    <row r="170" spans="1:65" ht="24" customHeight="1">
      <c r="A170" s="10"/>
      <c r="B170" s="11"/>
      <c r="C170" s="81" t="s">
        <v>207</v>
      </c>
      <c r="D170" s="81" t="s">
        <v>87</v>
      </c>
      <c r="E170" s="82" t="s">
        <v>208</v>
      </c>
      <c r="F170" s="83" t="s">
        <v>209</v>
      </c>
      <c r="G170" s="84" t="s">
        <v>135</v>
      </c>
      <c r="H170" s="85">
        <v>1.4E-2</v>
      </c>
      <c r="I170" s="85"/>
      <c r="J170" s="85">
        <f t="shared" si="36"/>
        <v>0</v>
      </c>
      <c r="K170" s="86"/>
      <c r="L170" s="11"/>
      <c r="M170" s="87" t="s">
        <v>9</v>
      </c>
      <c r="N170" s="88" t="s">
        <v>28</v>
      </c>
      <c r="O170" s="89">
        <v>1.304</v>
      </c>
      <c r="P170" s="89">
        <f t="shared" si="37"/>
        <v>1.8256000000000001E-2</v>
      </c>
      <c r="Q170" s="89">
        <v>0</v>
      </c>
      <c r="R170" s="89">
        <f t="shared" si="38"/>
        <v>0</v>
      </c>
      <c r="S170" s="89">
        <v>0</v>
      </c>
      <c r="T170" s="90">
        <f t="shared" si="39"/>
        <v>0</v>
      </c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91" t="s">
        <v>149</v>
      </c>
      <c r="AS170" s="10"/>
      <c r="AT170" s="91" t="s">
        <v>87</v>
      </c>
      <c r="AU170" s="91" t="s">
        <v>92</v>
      </c>
      <c r="AV170" s="10"/>
      <c r="AW170" s="10"/>
      <c r="AX170" s="10"/>
      <c r="AY170" s="3" t="s">
        <v>84</v>
      </c>
      <c r="AZ170" s="10"/>
      <c r="BA170" s="10"/>
      <c r="BB170" s="10"/>
      <c r="BC170" s="10"/>
      <c r="BD170" s="10"/>
      <c r="BE170" s="92">
        <f t="shared" si="40"/>
        <v>0</v>
      </c>
      <c r="BF170" s="92">
        <f t="shared" si="41"/>
        <v>0</v>
      </c>
      <c r="BG170" s="92">
        <f t="shared" si="42"/>
        <v>0</v>
      </c>
      <c r="BH170" s="92">
        <f t="shared" si="43"/>
        <v>0</v>
      </c>
      <c r="BI170" s="92">
        <f t="shared" si="44"/>
        <v>0</v>
      </c>
      <c r="BJ170" s="3" t="s">
        <v>92</v>
      </c>
      <c r="BK170" s="93">
        <f t="shared" si="45"/>
        <v>0</v>
      </c>
      <c r="BL170" s="3" t="s">
        <v>149</v>
      </c>
      <c r="BM170" s="91" t="s">
        <v>210</v>
      </c>
    </row>
    <row r="171" spans="1:65" ht="22.5" customHeight="1">
      <c r="A171" s="69"/>
      <c r="B171" s="70"/>
      <c r="C171" s="69"/>
      <c r="D171" s="71" t="s">
        <v>80</v>
      </c>
      <c r="E171" s="79" t="s">
        <v>211</v>
      </c>
      <c r="F171" s="79" t="s">
        <v>212</v>
      </c>
      <c r="G171" s="69"/>
      <c r="H171" s="69"/>
      <c r="I171" s="69"/>
      <c r="J171" s="80">
        <f>BK171</f>
        <v>0</v>
      </c>
      <c r="K171" s="69"/>
      <c r="L171" s="70"/>
      <c r="M171" s="74"/>
      <c r="N171" s="69"/>
      <c r="O171" s="69"/>
      <c r="P171" s="75">
        <f>SUM(P172:P178)</f>
        <v>0.53772399999999998</v>
      </c>
      <c r="Q171" s="69"/>
      <c r="R171" s="75">
        <f>SUM(R172:R178)</f>
        <v>1.857E-2</v>
      </c>
      <c r="S171" s="69"/>
      <c r="T171" s="76">
        <f>SUM(T172:T178)</f>
        <v>0</v>
      </c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  <c r="AQ171" s="69"/>
      <c r="AR171" s="71" t="s">
        <v>92</v>
      </c>
      <c r="AS171" s="69"/>
      <c r="AT171" s="77" t="s">
        <v>80</v>
      </c>
      <c r="AU171" s="77" t="s">
        <v>83</v>
      </c>
      <c r="AV171" s="69"/>
      <c r="AW171" s="69"/>
      <c r="AX171" s="69"/>
      <c r="AY171" s="71" t="s">
        <v>84</v>
      </c>
      <c r="AZ171" s="69"/>
      <c r="BA171" s="69"/>
      <c r="BB171" s="69"/>
      <c r="BC171" s="69"/>
      <c r="BD171" s="69"/>
      <c r="BE171" s="69"/>
      <c r="BF171" s="69"/>
      <c r="BG171" s="69"/>
      <c r="BH171" s="69"/>
      <c r="BI171" s="69"/>
      <c r="BJ171" s="69"/>
      <c r="BK171" s="78">
        <f>SUM(BK172:BK178)</f>
        <v>0</v>
      </c>
      <c r="BL171" s="69"/>
      <c r="BM171" s="69"/>
    </row>
    <row r="172" spans="1:65" ht="16.5" customHeight="1">
      <c r="A172" s="10"/>
      <c r="B172" s="11"/>
      <c r="C172" s="81" t="s">
        <v>213</v>
      </c>
      <c r="D172" s="81" t="s">
        <v>87</v>
      </c>
      <c r="E172" s="82" t="s">
        <v>214</v>
      </c>
      <c r="F172" s="83" t="s">
        <v>215</v>
      </c>
      <c r="G172" s="84" t="s">
        <v>126</v>
      </c>
      <c r="H172" s="85">
        <v>1</v>
      </c>
      <c r="I172" s="85"/>
      <c r="J172" s="85">
        <f t="shared" ref="J172:J178" si="46">ROUND(I172*H172,3)</f>
        <v>0</v>
      </c>
      <c r="K172" s="86"/>
      <c r="L172" s="11"/>
      <c r="M172" s="87" t="s">
        <v>9</v>
      </c>
      <c r="N172" s="88" t="s">
        <v>28</v>
      </c>
      <c r="O172" s="89">
        <v>0.21099999999999999</v>
      </c>
      <c r="P172" s="89">
        <f t="shared" ref="P172:P178" si="47">O172*H172</f>
        <v>0.21099999999999999</v>
      </c>
      <c r="Q172" s="89">
        <v>2.7E-4</v>
      </c>
      <c r="R172" s="89">
        <f t="shared" ref="R172:R178" si="48">Q172*H172</f>
        <v>2.7E-4</v>
      </c>
      <c r="S172" s="89">
        <v>0</v>
      </c>
      <c r="T172" s="90">
        <f t="shared" ref="T172:T178" si="49">S172*H172</f>
        <v>0</v>
      </c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91" t="s">
        <v>149</v>
      </c>
      <c r="AS172" s="10"/>
      <c r="AT172" s="91" t="s">
        <v>87</v>
      </c>
      <c r="AU172" s="91" t="s">
        <v>92</v>
      </c>
      <c r="AV172" s="10"/>
      <c r="AW172" s="10"/>
      <c r="AX172" s="10"/>
      <c r="AY172" s="3" t="s">
        <v>84</v>
      </c>
      <c r="AZ172" s="10"/>
      <c r="BA172" s="10"/>
      <c r="BB172" s="10"/>
      <c r="BC172" s="10"/>
      <c r="BD172" s="10"/>
      <c r="BE172" s="92">
        <f t="shared" ref="BE172:BE178" si="50">IF(N172="základná",J172,0)</f>
        <v>0</v>
      </c>
      <c r="BF172" s="92">
        <f t="shared" ref="BF172:BF178" si="51">IF(N172="znížená",J172,0)</f>
        <v>0</v>
      </c>
      <c r="BG172" s="92">
        <f t="shared" ref="BG172:BG178" si="52">IF(N172="zákl. prenesená",J172,0)</f>
        <v>0</v>
      </c>
      <c r="BH172" s="92">
        <f t="shared" ref="BH172:BH178" si="53">IF(N172="zníž. prenesená",J172,0)</f>
        <v>0</v>
      </c>
      <c r="BI172" s="92">
        <f t="shared" ref="BI172:BI178" si="54">IF(N172="nulová",J172,0)</f>
        <v>0</v>
      </c>
      <c r="BJ172" s="3" t="s">
        <v>92</v>
      </c>
      <c r="BK172" s="93">
        <f t="shared" ref="BK172:BK178" si="55">ROUND(I172*H172,3)</f>
        <v>0</v>
      </c>
      <c r="BL172" s="3" t="s">
        <v>149</v>
      </c>
      <c r="BM172" s="91" t="s">
        <v>216</v>
      </c>
    </row>
    <row r="173" spans="1:65" ht="16.5" customHeight="1">
      <c r="A173" s="10"/>
      <c r="B173" s="11"/>
      <c r="C173" s="94" t="s">
        <v>217</v>
      </c>
      <c r="D173" s="94" t="s">
        <v>198</v>
      </c>
      <c r="E173" s="95" t="s">
        <v>218</v>
      </c>
      <c r="F173" s="96" t="s">
        <v>219</v>
      </c>
      <c r="G173" s="97" t="s">
        <v>126</v>
      </c>
      <c r="H173" s="98">
        <v>1</v>
      </c>
      <c r="I173" s="98"/>
      <c r="J173" s="98">
        <f t="shared" si="46"/>
        <v>0</v>
      </c>
      <c r="K173" s="99"/>
      <c r="L173" s="100"/>
      <c r="M173" s="101" t="s">
        <v>9</v>
      </c>
      <c r="N173" s="102" t="s">
        <v>28</v>
      </c>
      <c r="O173" s="89">
        <v>0</v>
      </c>
      <c r="P173" s="89">
        <f t="shared" si="47"/>
        <v>0</v>
      </c>
      <c r="Q173" s="89">
        <v>1.7000000000000001E-2</v>
      </c>
      <c r="R173" s="89">
        <f t="shared" si="48"/>
        <v>1.7000000000000001E-2</v>
      </c>
      <c r="S173" s="89">
        <v>0</v>
      </c>
      <c r="T173" s="90">
        <f t="shared" si="49"/>
        <v>0</v>
      </c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91" t="s">
        <v>201</v>
      </c>
      <c r="AS173" s="10"/>
      <c r="AT173" s="91" t="s">
        <v>198</v>
      </c>
      <c r="AU173" s="91" t="s">
        <v>92</v>
      </c>
      <c r="AV173" s="10"/>
      <c r="AW173" s="10"/>
      <c r="AX173" s="10"/>
      <c r="AY173" s="3" t="s">
        <v>84</v>
      </c>
      <c r="AZ173" s="10"/>
      <c r="BA173" s="10"/>
      <c r="BB173" s="10"/>
      <c r="BC173" s="10"/>
      <c r="BD173" s="10"/>
      <c r="BE173" s="92">
        <f t="shared" si="50"/>
        <v>0</v>
      </c>
      <c r="BF173" s="92">
        <f t="shared" si="51"/>
        <v>0</v>
      </c>
      <c r="BG173" s="92">
        <f t="shared" si="52"/>
        <v>0</v>
      </c>
      <c r="BH173" s="92">
        <f t="shared" si="53"/>
        <v>0</v>
      </c>
      <c r="BI173" s="92">
        <f t="shared" si="54"/>
        <v>0</v>
      </c>
      <c r="BJ173" s="3" t="s">
        <v>92</v>
      </c>
      <c r="BK173" s="93">
        <f t="shared" si="55"/>
        <v>0</v>
      </c>
      <c r="BL173" s="3" t="s">
        <v>149</v>
      </c>
      <c r="BM173" s="91" t="s">
        <v>220</v>
      </c>
    </row>
    <row r="174" spans="1:65" ht="16.5" customHeight="1">
      <c r="A174" s="10"/>
      <c r="B174" s="11"/>
      <c r="C174" s="81" t="s">
        <v>221</v>
      </c>
      <c r="D174" s="81" t="s">
        <v>87</v>
      </c>
      <c r="E174" s="82" t="s">
        <v>222</v>
      </c>
      <c r="F174" s="83" t="s">
        <v>223</v>
      </c>
      <c r="G174" s="84" t="s">
        <v>224</v>
      </c>
      <c r="H174" s="85">
        <v>1</v>
      </c>
      <c r="I174" s="85"/>
      <c r="J174" s="85">
        <f t="shared" si="46"/>
        <v>0</v>
      </c>
      <c r="K174" s="86"/>
      <c r="L174" s="11"/>
      <c r="M174" s="87" t="s">
        <v>9</v>
      </c>
      <c r="N174" s="88" t="s">
        <v>28</v>
      </c>
      <c r="O174" s="89">
        <v>0.16755999999999999</v>
      </c>
      <c r="P174" s="89">
        <f t="shared" si="47"/>
        <v>0.16755999999999999</v>
      </c>
      <c r="Q174" s="89">
        <v>2.7999999999999998E-4</v>
      </c>
      <c r="R174" s="89">
        <f t="shared" si="48"/>
        <v>2.7999999999999998E-4</v>
      </c>
      <c r="S174" s="89">
        <v>0</v>
      </c>
      <c r="T174" s="90">
        <f t="shared" si="49"/>
        <v>0</v>
      </c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91" t="s">
        <v>149</v>
      </c>
      <c r="AS174" s="10"/>
      <c r="AT174" s="91" t="s">
        <v>87</v>
      </c>
      <c r="AU174" s="91" t="s">
        <v>92</v>
      </c>
      <c r="AV174" s="10"/>
      <c r="AW174" s="10"/>
      <c r="AX174" s="10"/>
      <c r="AY174" s="3" t="s">
        <v>84</v>
      </c>
      <c r="AZ174" s="10"/>
      <c r="BA174" s="10"/>
      <c r="BB174" s="10"/>
      <c r="BC174" s="10"/>
      <c r="BD174" s="10"/>
      <c r="BE174" s="92">
        <f t="shared" si="50"/>
        <v>0</v>
      </c>
      <c r="BF174" s="92">
        <f t="shared" si="51"/>
        <v>0</v>
      </c>
      <c r="BG174" s="92">
        <f t="shared" si="52"/>
        <v>0</v>
      </c>
      <c r="BH174" s="92">
        <f t="shared" si="53"/>
        <v>0</v>
      </c>
      <c r="BI174" s="92">
        <f t="shared" si="54"/>
        <v>0</v>
      </c>
      <c r="BJ174" s="3" t="s">
        <v>92</v>
      </c>
      <c r="BK174" s="93">
        <f t="shared" si="55"/>
        <v>0</v>
      </c>
      <c r="BL174" s="3" t="s">
        <v>149</v>
      </c>
      <c r="BM174" s="91" t="s">
        <v>225</v>
      </c>
    </row>
    <row r="175" spans="1:65" ht="16.5" customHeight="1">
      <c r="A175" s="10"/>
      <c r="B175" s="11"/>
      <c r="C175" s="94" t="s">
        <v>201</v>
      </c>
      <c r="D175" s="94" t="s">
        <v>198</v>
      </c>
      <c r="E175" s="95" t="s">
        <v>226</v>
      </c>
      <c r="F175" s="96" t="s">
        <v>227</v>
      </c>
      <c r="G175" s="97" t="s">
        <v>126</v>
      </c>
      <c r="H175" s="98">
        <v>1</v>
      </c>
      <c r="I175" s="98"/>
      <c r="J175" s="98">
        <f t="shared" si="46"/>
        <v>0</v>
      </c>
      <c r="K175" s="99"/>
      <c r="L175" s="100"/>
      <c r="M175" s="101" t="s">
        <v>9</v>
      </c>
      <c r="N175" s="102" t="s">
        <v>28</v>
      </c>
      <c r="O175" s="89">
        <v>0</v>
      </c>
      <c r="P175" s="89">
        <f t="shared" si="47"/>
        <v>0</v>
      </c>
      <c r="Q175" s="89">
        <v>8.0000000000000004E-4</v>
      </c>
      <c r="R175" s="89">
        <f t="shared" si="48"/>
        <v>8.0000000000000004E-4</v>
      </c>
      <c r="S175" s="89">
        <v>0</v>
      </c>
      <c r="T175" s="90">
        <f t="shared" si="49"/>
        <v>0</v>
      </c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91" t="s">
        <v>201</v>
      </c>
      <c r="AS175" s="10"/>
      <c r="AT175" s="91" t="s">
        <v>198</v>
      </c>
      <c r="AU175" s="91" t="s">
        <v>92</v>
      </c>
      <c r="AV175" s="10"/>
      <c r="AW175" s="10"/>
      <c r="AX175" s="10"/>
      <c r="AY175" s="3" t="s">
        <v>84</v>
      </c>
      <c r="AZ175" s="10"/>
      <c r="BA175" s="10"/>
      <c r="BB175" s="10"/>
      <c r="BC175" s="10"/>
      <c r="BD175" s="10"/>
      <c r="BE175" s="92">
        <f t="shared" si="50"/>
        <v>0</v>
      </c>
      <c r="BF175" s="92">
        <f t="shared" si="51"/>
        <v>0</v>
      </c>
      <c r="BG175" s="92">
        <f t="shared" si="52"/>
        <v>0</v>
      </c>
      <c r="BH175" s="92">
        <f t="shared" si="53"/>
        <v>0</v>
      </c>
      <c r="BI175" s="92">
        <f t="shared" si="54"/>
        <v>0</v>
      </c>
      <c r="BJ175" s="3" t="s">
        <v>92</v>
      </c>
      <c r="BK175" s="93">
        <f t="shared" si="55"/>
        <v>0</v>
      </c>
      <c r="BL175" s="3" t="s">
        <v>149</v>
      </c>
      <c r="BM175" s="91" t="s">
        <v>228</v>
      </c>
    </row>
    <row r="176" spans="1:65" ht="24" customHeight="1">
      <c r="A176" s="10"/>
      <c r="B176" s="11"/>
      <c r="C176" s="81" t="s">
        <v>229</v>
      </c>
      <c r="D176" s="81" t="s">
        <v>87</v>
      </c>
      <c r="E176" s="82" t="s">
        <v>230</v>
      </c>
      <c r="F176" s="83" t="s">
        <v>231</v>
      </c>
      <c r="G176" s="84" t="s">
        <v>126</v>
      </c>
      <c r="H176" s="85">
        <v>1</v>
      </c>
      <c r="I176" s="85"/>
      <c r="J176" s="85">
        <f t="shared" si="46"/>
        <v>0</v>
      </c>
      <c r="K176" s="86"/>
      <c r="L176" s="11"/>
      <c r="M176" s="87" t="s">
        <v>9</v>
      </c>
      <c r="N176" s="88" t="s">
        <v>28</v>
      </c>
      <c r="O176" s="89">
        <v>0.15615999999999999</v>
      </c>
      <c r="P176" s="89">
        <f t="shared" si="47"/>
        <v>0.15615999999999999</v>
      </c>
      <c r="Q176" s="89">
        <v>0</v>
      </c>
      <c r="R176" s="89">
        <f t="shared" si="48"/>
        <v>0</v>
      </c>
      <c r="S176" s="89">
        <v>0</v>
      </c>
      <c r="T176" s="90">
        <f t="shared" si="49"/>
        <v>0</v>
      </c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91" t="s">
        <v>149</v>
      </c>
      <c r="AS176" s="10"/>
      <c r="AT176" s="91" t="s">
        <v>87</v>
      </c>
      <c r="AU176" s="91" t="s">
        <v>92</v>
      </c>
      <c r="AV176" s="10"/>
      <c r="AW176" s="10"/>
      <c r="AX176" s="10"/>
      <c r="AY176" s="3" t="s">
        <v>84</v>
      </c>
      <c r="AZ176" s="10"/>
      <c r="BA176" s="10"/>
      <c r="BB176" s="10"/>
      <c r="BC176" s="10"/>
      <c r="BD176" s="10"/>
      <c r="BE176" s="92">
        <f t="shared" si="50"/>
        <v>0</v>
      </c>
      <c r="BF176" s="92">
        <f t="shared" si="51"/>
        <v>0</v>
      </c>
      <c r="BG176" s="92">
        <f t="shared" si="52"/>
        <v>0</v>
      </c>
      <c r="BH176" s="92">
        <f t="shared" si="53"/>
        <v>0</v>
      </c>
      <c r="BI176" s="92">
        <f t="shared" si="54"/>
        <v>0</v>
      </c>
      <c r="BJ176" s="3" t="s">
        <v>92</v>
      </c>
      <c r="BK176" s="93">
        <f t="shared" si="55"/>
        <v>0</v>
      </c>
      <c r="BL176" s="3" t="s">
        <v>149</v>
      </c>
      <c r="BM176" s="91" t="s">
        <v>232</v>
      </c>
    </row>
    <row r="177" spans="1:65" ht="36" customHeight="1">
      <c r="A177" s="10"/>
      <c r="B177" s="11"/>
      <c r="C177" s="94" t="s">
        <v>233</v>
      </c>
      <c r="D177" s="94" t="s">
        <v>198</v>
      </c>
      <c r="E177" s="95" t="s">
        <v>234</v>
      </c>
      <c r="F177" s="96" t="s">
        <v>235</v>
      </c>
      <c r="G177" s="97" t="s">
        <v>126</v>
      </c>
      <c r="H177" s="98">
        <v>1</v>
      </c>
      <c r="I177" s="98"/>
      <c r="J177" s="98">
        <f t="shared" si="46"/>
        <v>0</v>
      </c>
      <c r="K177" s="99"/>
      <c r="L177" s="100"/>
      <c r="M177" s="101" t="s">
        <v>9</v>
      </c>
      <c r="N177" s="102" t="s">
        <v>28</v>
      </c>
      <c r="O177" s="89">
        <v>0</v>
      </c>
      <c r="P177" s="89">
        <f t="shared" si="47"/>
        <v>0</v>
      </c>
      <c r="Q177" s="89">
        <v>2.2000000000000001E-4</v>
      </c>
      <c r="R177" s="89">
        <f t="shared" si="48"/>
        <v>2.2000000000000001E-4</v>
      </c>
      <c r="S177" s="89">
        <v>0</v>
      </c>
      <c r="T177" s="90">
        <f t="shared" si="49"/>
        <v>0</v>
      </c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91" t="s">
        <v>201</v>
      </c>
      <c r="AS177" s="10"/>
      <c r="AT177" s="91" t="s">
        <v>198</v>
      </c>
      <c r="AU177" s="91" t="s">
        <v>92</v>
      </c>
      <c r="AV177" s="10"/>
      <c r="AW177" s="10"/>
      <c r="AX177" s="10"/>
      <c r="AY177" s="3" t="s">
        <v>84</v>
      </c>
      <c r="AZ177" s="10"/>
      <c r="BA177" s="10"/>
      <c r="BB177" s="10"/>
      <c r="BC177" s="10"/>
      <c r="BD177" s="10"/>
      <c r="BE177" s="92">
        <f t="shared" si="50"/>
        <v>0</v>
      </c>
      <c r="BF177" s="92">
        <f t="shared" si="51"/>
        <v>0</v>
      </c>
      <c r="BG177" s="92">
        <f t="shared" si="52"/>
        <v>0</v>
      </c>
      <c r="BH177" s="92">
        <f t="shared" si="53"/>
        <v>0</v>
      </c>
      <c r="BI177" s="92">
        <f t="shared" si="54"/>
        <v>0</v>
      </c>
      <c r="BJ177" s="3" t="s">
        <v>92</v>
      </c>
      <c r="BK177" s="93">
        <f t="shared" si="55"/>
        <v>0</v>
      </c>
      <c r="BL177" s="3" t="s">
        <v>149</v>
      </c>
      <c r="BM177" s="91" t="s">
        <v>236</v>
      </c>
    </row>
    <row r="178" spans="1:65" ht="24" customHeight="1">
      <c r="A178" s="10"/>
      <c r="B178" s="11"/>
      <c r="C178" s="81" t="s">
        <v>237</v>
      </c>
      <c r="D178" s="81" t="s">
        <v>87</v>
      </c>
      <c r="E178" s="82" t="s">
        <v>238</v>
      </c>
      <c r="F178" s="83" t="s">
        <v>239</v>
      </c>
      <c r="G178" s="84" t="s">
        <v>135</v>
      </c>
      <c r="H178" s="85">
        <v>2E-3</v>
      </c>
      <c r="I178" s="85"/>
      <c r="J178" s="85">
        <f t="shared" si="46"/>
        <v>0</v>
      </c>
      <c r="K178" s="86"/>
      <c r="L178" s="11"/>
      <c r="M178" s="87" t="s">
        <v>9</v>
      </c>
      <c r="N178" s="88" t="s">
        <v>28</v>
      </c>
      <c r="O178" s="89">
        <v>1.502</v>
      </c>
      <c r="P178" s="89">
        <f t="shared" si="47"/>
        <v>3.0040000000000002E-3</v>
      </c>
      <c r="Q178" s="89">
        <v>0</v>
      </c>
      <c r="R178" s="89">
        <f t="shared" si="48"/>
        <v>0</v>
      </c>
      <c r="S178" s="89">
        <v>0</v>
      </c>
      <c r="T178" s="90">
        <f t="shared" si="49"/>
        <v>0</v>
      </c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91" t="s">
        <v>149</v>
      </c>
      <c r="AS178" s="10"/>
      <c r="AT178" s="91" t="s">
        <v>87</v>
      </c>
      <c r="AU178" s="91" t="s">
        <v>92</v>
      </c>
      <c r="AV178" s="10"/>
      <c r="AW178" s="10"/>
      <c r="AX178" s="10"/>
      <c r="AY178" s="3" t="s">
        <v>84</v>
      </c>
      <c r="AZ178" s="10"/>
      <c r="BA178" s="10"/>
      <c r="BB178" s="10"/>
      <c r="BC178" s="10"/>
      <c r="BD178" s="10"/>
      <c r="BE178" s="92">
        <f t="shared" si="50"/>
        <v>0</v>
      </c>
      <c r="BF178" s="92">
        <f t="shared" si="51"/>
        <v>0</v>
      </c>
      <c r="BG178" s="92">
        <f t="shared" si="52"/>
        <v>0</v>
      </c>
      <c r="BH178" s="92">
        <f t="shared" si="53"/>
        <v>0</v>
      </c>
      <c r="BI178" s="92">
        <f t="shared" si="54"/>
        <v>0</v>
      </c>
      <c r="BJ178" s="3" t="s">
        <v>92</v>
      </c>
      <c r="BK178" s="93">
        <f t="shared" si="55"/>
        <v>0</v>
      </c>
      <c r="BL178" s="3" t="s">
        <v>149</v>
      </c>
      <c r="BM178" s="91" t="s">
        <v>240</v>
      </c>
    </row>
    <row r="179" spans="1:65" ht="22.5" customHeight="1">
      <c r="A179" s="69"/>
      <c r="B179" s="70"/>
      <c r="C179" s="69"/>
      <c r="D179" s="71" t="s">
        <v>80</v>
      </c>
      <c r="E179" s="79" t="s">
        <v>241</v>
      </c>
      <c r="F179" s="79" t="s">
        <v>242</v>
      </c>
      <c r="G179" s="69"/>
      <c r="H179" s="69"/>
      <c r="I179" s="69"/>
      <c r="J179" s="80">
        <f>BK179</f>
        <v>0</v>
      </c>
      <c r="K179" s="69"/>
      <c r="L179" s="70"/>
      <c r="M179" s="74"/>
      <c r="N179" s="69"/>
      <c r="O179" s="69"/>
      <c r="P179" s="75">
        <f>SUM(P180:P181)</f>
        <v>14.4869608</v>
      </c>
      <c r="Q179" s="69"/>
      <c r="R179" s="75">
        <f>SUM(R180:R181)</f>
        <v>0.55794060000000001</v>
      </c>
      <c r="S179" s="69"/>
      <c r="T179" s="76">
        <f>SUM(T180:T181)</f>
        <v>0</v>
      </c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  <c r="AM179" s="69"/>
      <c r="AN179" s="69"/>
      <c r="AO179" s="69"/>
      <c r="AP179" s="69"/>
      <c r="AQ179" s="69"/>
      <c r="AR179" s="71" t="s">
        <v>92</v>
      </c>
      <c r="AS179" s="69"/>
      <c r="AT179" s="77" t="s">
        <v>80</v>
      </c>
      <c r="AU179" s="77" t="s">
        <v>83</v>
      </c>
      <c r="AV179" s="69"/>
      <c r="AW179" s="69"/>
      <c r="AX179" s="69"/>
      <c r="AY179" s="71" t="s">
        <v>84</v>
      </c>
      <c r="AZ179" s="69"/>
      <c r="BA179" s="69"/>
      <c r="BB179" s="69"/>
      <c r="BC179" s="69"/>
      <c r="BD179" s="69"/>
      <c r="BE179" s="69"/>
      <c r="BF179" s="69"/>
      <c r="BG179" s="69"/>
      <c r="BH179" s="69"/>
      <c r="BI179" s="69"/>
      <c r="BJ179" s="69"/>
      <c r="BK179" s="78">
        <f>SUM(BK180:BK181)</f>
        <v>0</v>
      </c>
      <c r="BL179" s="69"/>
      <c r="BM179" s="69"/>
    </row>
    <row r="180" spans="1:65" ht="24" customHeight="1">
      <c r="A180" s="10"/>
      <c r="B180" s="11"/>
      <c r="C180" s="81" t="s">
        <v>243</v>
      </c>
      <c r="D180" s="81" t="s">
        <v>87</v>
      </c>
      <c r="E180" s="82" t="s">
        <v>244</v>
      </c>
      <c r="F180" s="83" t="s">
        <v>245</v>
      </c>
      <c r="G180" s="84" t="s">
        <v>90</v>
      </c>
      <c r="H180" s="85">
        <v>49.53</v>
      </c>
      <c r="I180" s="85"/>
      <c r="J180" s="85">
        <f t="shared" ref="J180:J181" si="56">ROUND(I180*H180,3)</f>
        <v>0</v>
      </c>
      <c r="K180" s="86"/>
      <c r="L180" s="11"/>
      <c r="M180" s="87" t="s">
        <v>9</v>
      </c>
      <c r="N180" s="88" t="s">
        <v>28</v>
      </c>
      <c r="O180" s="89">
        <v>0.29246</v>
      </c>
      <c r="P180" s="89">
        <f t="shared" ref="P180:P181" si="57">O180*H180</f>
        <v>14.4855438</v>
      </c>
      <c r="Q180" s="89">
        <v>1.12E-2</v>
      </c>
      <c r="R180" s="89">
        <f t="shared" ref="R180:R181" si="58">Q180*H180</f>
        <v>0.55473600000000001</v>
      </c>
      <c r="S180" s="89">
        <v>0</v>
      </c>
      <c r="T180" s="90">
        <f t="shared" ref="T180:T181" si="59">S180*H180</f>
        <v>0</v>
      </c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91" t="s">
        <v>149</v>
      </c>
      <c r="AS180" s="10"/>
      <c r="AT180" s="91" t="s">
        <v>87</v>
      </c>
      <c r="AU180" s="91" t="s">
        <v>92</v>
      </c>
      <c r="AV180" s="10"/>
      <c r="AW180" s="10"/>
      <c r="AX180" s="10"/>
      <c r="AY180" s="3" t="s">
        <v>84</v>
      </c>
      <c r="AZ180" s="10"/>
      <c r="BA180" s="10"/>
      <c r="BB180" s="10"/>
      <c r="BC180" s="10"/>
      <c r="BD180" s="10"/>
      <c r="BE180" s="92">
        <f t="shared" ref="BE180:BE181" si="60">IF(N180="základná",J180,0)</f>
        <v>0</v>
      </c>
      <c r="BF180" s="92">
        <f t="shared" ref="BF180:BF181" si="61">IF(N180="znížená",J180,0)</f>
        <v>0</v>
      </c>
      <c r="BG180" s="92">
        <f t="shared" ref="BG180:BG181" si="62">IF(N180="zákl. prenesená",J180,0)</f>
        <v>0</v>
      </c>
      <c r="BH180" s="92">
        <f t="shared" ref="BH180:BH181" si="63">IF(N180="zníž. prenesená",J180,0)</f>
        <v>0</v>
      </c>
      <c r="BI180" s="92">
        <f t="shared" ref="BI180:BI181" si="64">IF(N180="nulová",J180,0)</f>
        <v>0</v>
      </c>
      <c r="BJ180" s="3" t="s">
        <v>92</v>
      </c>
      <c r="BK180" s="93">
        <f t="shared" ref="BK180:BK181" si="65">ROUND(I180*H180,3)</f>
        <v>0</v>
      </c>
      <c r="BL180" s="3" t="s">
        <v>149</v>
      </c>
      <c r="BM180" s="91" t="s">
        <v>246</v>
      </c>
    </row>
    <row r="181" spans="1:65" ht="24" customHeight="1">
      <c r="A181" s="10"/>
      <c r="B181" s="11"/>
      <c r="C181" s="81" t="s">
        <v>247</v>
      </c>
      <c r="D181" s="81" t="s">
        <v>87</v>
      </c>
      <c r="E181" s="82" t="s">
        <v>248</v>
      </c>
      <c r="F181" s="83" t="s">
        <v>249</v>
      </c>
      <c r="G181" s="84" t="s">
        <v>118</v>
      </c>
      <c r="H181" s="85">
        <v>1.0900000000000001</v>
      </c>
      <c r="I181" s="85"/>
      <c r="J181" s="85">
        <f t="shared" si="56"/>
        <v>0</v>
      </c>
      <c r="K181" s="86"/>
      <c r="L181" s="11"/>
      <c r="M181" s="87" t="s">
        <v>9</v>
      </c>
      <c r="N181" s="88" t="s">
        <v>28</v>
      </c>
      <c r="O181" s="89">
        <v>1.2999999999999999E-3</v>
      </c>
      <c r="P181" s="89">
        <f t="shared" si="57"/>
        <v>1.4170000000000001E-3</v>
      </c>
      <c r="Q181" s="89">
        <v>2.9399999999999999E-3</v>
      </c>
      <c r="R181" s="89">
        <f t="shared" si="58"/>
        <v>3.2046000000000002E-3</v>
      </c>
      <c r="S181" s="89">
        <v>0</v>
      </c>
      <c r="T181" s="90">
        <f t="shared" si="59"/>
        <v>0</v>
      </c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91" t="s">
        <v>149</v>
      </c>
      <c r="AS181" s="10"/>
      <c r="AT181" s="91" t="s">
        <v>87</v>
      </c>
      <c r="AU181" s="91" t="s">
        <v>92</v>
      </c>
      <c r="AV181" s="10"/>
      <c r="AW181" s="10"/>
      <c r="AX181" s="10"/>
      <c r="AY181" s="3" t="s">
        <v>84</v>
      </c>
      <c r="AZ181" s="10"/>
      <c r="BA181" s="10"/>
      <c r="BB181" s="10"/>
      <c r="BC181" s="10"/>
      <c r="BD181" s="10"/>
      <c r="BE181" s="92">
        <f t="shared" si="60"/>
        <v>0</v>
      </c>
      <c r="BF181" s="92">
        <f t="shared" si="61"/>
        <v>0</v>
      </c>
      <c r="BG181" s="92">
        <f t="shared" si="62"/>
        <v>0</v>
      </c>
      <c r="BH181" s="92">
        <f t="shared" si="63"/>
        <v>0</v>
      </c>
      <c r="BI181" s="92">
        <f t="shared" si="64"/>
        <v>0</v>
      </c>
      <c r="BJ181" s="3" t="s">
        <v>92</v>
      </c>
      <c r="BK181" s="93">
        <f t="shared" si="65"/>
        <v>0</v>
      </c>
      <c r="BL181" s="3" t="s">
        <v>149</v>
      </c>
      <c r="BM181" s="91" t="s">
        <v>250</v>
      </c>
    </row>
    <row r="182" spans="1:65" ht="22.5" customHeight="1">
      <c r="A182" s="69"/>
      <c r="B182" s="70"/>
      <c r="C182" s="69"/>
      <c r="D182" s="71" t="s">
        <v>80</v>
      </c>
      <c r="E182" s="79" t="s">
        <v>251</v>
      </c>
      <c r="F182" s="79" t="s">
        <v>252</v>
      </c>
      <c r="G182" s="69"/>
      <c r="H182" s="69"/>
      <c r="I182" s="69"/>
      <c r="J182" s="80">
        <f>BK182</f>
        <v>0</v>
      </c>
      <c r="K182" s="69"/>
      <c r="L182" s="70"/>
      <c r="M182" s="74"/>
      <c r="N182" s="69"/>
      <c r="O182" s="69"/>
      <c r="P182" s="75">
        <f>SUM(P183:P184)</f>
        <v>73.124074279999988</v>
      </c>
      <c r="Q182" s="69"/>
      <c r="R182" s="75">
        <f>SUM(R183:R184)</f>
        <v>0.89269751999999991</v>
      </c>
      <c r="S182" s="69"/>
      <c r="T182" s="76">
        <f>SUM(T183:T184)</f>
        <v>0</v>
      </c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  <c r="AK182" s="69"/>
      <c r="AL182" s="69"/>
      <c r="AM182" s="69"/>
      <c r="AN182" s="69"/>
      <c r="AO182" s="69"/>
      <c r="AP182" s="69"/>
      <c r="AQ182" s="69"/>
      <c r="AR182" s="71" t="s">
        <v>92</v>
      </c>
      <c r="AS182" s="69"/>
      <c r="AT182" s="77" t="s">
        <v>80</v>
      </c>
      <c r="AU182" s="77" t="s">
        <v>83</v>
      </c>
      <c r="AV182" s="69"/>
      <c r="AW182" s="69"/>
      <c r="AX182" s="69"/>
      <c r="AY182" s="71" t="s">
        <v>84</v>
      </c>
      <c r="AZ182" s="69"/>
      <c r="BA182" s="69"/>
      <c r="BB182" s="69"/>
      <c r="BC182" s="69"/>
      <c r="BD182" s="69"/>
      <c r="BE182" s="69"/>
      <c r="BF182" s="69"/>
      <c r="BG182" s="69"/>
      <c r="BH182" s="69"/>
      <c r="BI182" s="69"/>
      <c r="BJ182" s="69"/>
      <c r="BK182" s="78">
        <f>SUM(BK183:BK184)</f>
        <v>0</v>
      </c>
      <c r="BL182" s="69"/>
      <c r="BM182" s="69"/>
    </row>
    <row r="183" spans="1:65" ht="24" customHeight="1">
      <c r="A183" s="10"/>
      <c r="B183" s="11"/>
      <c r="C183" s="81" t="s">
        <v>253</v>
      </c>
      <c r="D183" s="81" t="s">
        <v>87</v>
      </c>
      <c r="E183" s="82" t="s">
        <v>254</v>
      </c>
      <c r="F183" s="83" t="s">
        <v>255</v>
      </c>
      <c r="G183" s="84" t="s">
        <v>90</v>
      </c>
      <c r="H183" s="85">
        <v>73.111999999999995</v>
      </c>
      <c r="I183" s="85"/>
      <c r="J183" s="85">
        <f t="shared" ref="J183:J184" si="66">ROUND(I183*H183,3)</f>
        <v>0</v>
      </c>
      <c r="K183" s="86"/>
      <c r="L183" s="11"/>
      <c r="M183" s="87" t="s">
        <v>9</v>
      </c>
      <c r="N183" s="88" t="s">
        <v>28</v>
      </c>
      <c r="O183" s="89">
        <v>0.95494000000000001</v>
      </c>
      <c r="P183" s="89">
        <f t="shared" ref="P183:P184" si="67">O183*H183</f>
        <v>69.817573279999991</v>
      </c>
      <c r="Q183" s="89">
        <v>1.221E-2</v>
      </c>
      <c r="R183" s="89">
        <f t="shared" ref="R183:R184" si="68">Q183*H183</f>
        <v>0.89269751999999991</v>
      </c>
      <c r="S183" s="89">
        <v>0</v>
      </c>
      <c r="T183" s="90">
        <f t="shared" ref="T183:T184" si="69">S183*H183</f>
        <v>0</v>
      </c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91" t="s">
        <v>149</v>
      </c>
      <c r="AS183" s="10"/>
      <c r="AT183" s="91" t="s">
        <v>87</v>
      </c>
      <c r="AU183" s="91" t="s">
        <v>92</v>
      </c>
      <c r="AV183" s="10"/>
      <c r="AW183" s="10"/>
      <c r="AX183" s="10"/>
      <c r="AY183" s="3" t="s">
        <v>84</v>
      </c>
      <c r="AZ183" s="10"/>
      <c r="BA183" s="10"/>
      <c r="BB183" s="10"/>
      <c r="BC183" s="10"/>
      <c r="BD183" s="10"/>
      <c r="BE183" s="92">
        <f t="shared" ref="BE183:BE184" si="70">IF(N183="základná",J183,0)</f>
        <v>0</v>
      </c>
      <c r="BF183" s="92">
        <f t="shared" ref="BF183:BF184" si="71">IF(N183="znížená",J183,0)</f>
        <v>0</v>
      </c>
      <c r="BG183" s="92">
        <f t="shared" ref="BG183:BG184" si="72">IF(N183="zákl. prenesená",J183,0)</f>
        <v>0</v>
      </c>
      <c r="BH183" s="92">
        <f t="shared" ref="BH183:BH184" si="73">IF(N183="zníž. prenesená",J183,0)</f>
        <v>0</v>
      </c>
      <c r="BI183" s="92">
        <f t="shared" ref="BI183:BI184" si="74">IF(N183="nulová",J183,0)</f>
        <v>0</v>
      </c>
      <c r="BJ183" s="3" t="s">
        <v>92</v>
      </c>
      <c r="BK183" s="93">
        <f t="shared" ref="BK183:BK184" si="75">ROUND(I183*H183,3)</f>
        <v>0</v>
      </c>
      <c r="BL183" s="3" t="s">
        <v>149</v>
      </c>
      <c r="BM183" s="91" t="s">
        <v>256</v>
      </c>
    </row>
    <row r="184" spans="1:65" ht="24" customHeight="1">
      <c r="A184" s="10"/>
      <c r="B184" s="11"/>
      <c r="C184" s="81" t="s">
        <v>257</v>
      </c>
      <c r="D184" s="81" t="s">
        <v>87</v>
      </c>
      <c r="E184" s="82" t="s">
        <v>258</v>
      </c>
      <c r="F184" s="83" t="s">
        <v>259</v>
      </c>
      <c r="G184" s="84" t="s">
        <v>135</v>
      </c>
      <c r="H184" s="85">
        <v>0.89100000000000001</v>
      </c>
      <c r="I184" s="85"/>
      <c r="J184" s="85">
        <f t="shared" si="66"/>
        <v>0</v>
      </c>
      <c r="K184" s="86"/>
      <c r="L184" s="11"/>
      <c r="M184" s="87" t="s">
        <v>9</v>
      </c>
      <c r="N184" s="88" t="s">
        <v>28</v>
      </c>
      <c r="O184" s="89">
        <v>3.7109999999999999</v>
      </c>
      <c r="P184" s="89">
        <f t="shared" si="67"/>
        <v>3.3065009999999999</v>
      </c>
      <c r="Q184" s="89">
        <v>0</v>
      </c>
      <c r="R184" s="89">
        <f t="shared" si="68"/>
        <v>0</v>
      </c>
      <c r="S184" s="89">
        <v>0</v>
      </c>
      <c r="T184" s="90">
        <f t="shared" si="69"/>
        <v>0</v>
      </c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91" t="s">
        <v>149</v>
      </c>
      <c r="AS184" s="10"/>
      <c r="AT184" s="91" t="s">
        <v>87</v>
      </c>
      <c r="AU184" s="91" t="s">
        <v>92</v>
      </c>
      <c r="AV184" s="10"/>
      <c r="AW184" s="10"/>
      <c r="AX184" s="10"/>
      <c r="AY184" s="3" t="s">
        <v>84</v>
      </c>
      <c r="AZ184" s="10"/>
      <c r="BA184" s="10"/>
      <c r="BB184" s="10"/>
      <c r="BC184" s="10"/>
      <c r="BD184" s="10"/>
      <c r="BE184" s="92">
        <f t="shared" si="70"/>
        <v>0</v>
      </c>
      <c r="BF184" s="92">
        <f t="shared" si="71"/>
        <v>0</v>
      </c>
      <c r="BG184" s="92">
        <f t="shared" si="72"/>
        <v>0</v>
      </c>
      <c r="BH184" s="92">
        <f t="shared" si="73"/>
        <v>0</v>
      </c>
      <c r="BI184" s="92">
        <f t="shared" si="74"/>
        <v>0</v>
      </c>
      <c r="BJ184" s="3" t="s">
        <v>92</v>
      </c>
      <c r="BK184" s="93">
        <f t="shared" si="75"/>
        <v>0</v>
      </c>
      <c r="BL184" s="3" t="s">
        <v>149</v>
      </c>
      <c r="BM184" s="91" t="s">
        <v>260</v>
      </c>
    </row>
    <row r="185" spans="1:65" ht="22.5" customHeight="1">
      <c r="A185" s="69"/>
      <c r="B185" s="70"/>
      <c r="C185" s="69"/>
      <c r="D185" s="71" t="s">
        <v>80</v>
      </c>
      <c r="E185" s="79" t="s">
        <v>261</v>
      </c>
      <c r="F185" s="79" t="s">
        <v>262</v>
      </c>
      <c r="G185" s="69"/>
      <c r="H185" s="69"/>
      <c r="I185" s="69"/>
      <c r="J185" s="80">
        <f>BK185</f>
        <v>0</v>
      </c>
      <c r="K185" s="69"/>
      <c r="L185" s="70"/>
      <c r="M185" s="74"/>
      <c r="N185" s="69"/>
      <c r="O185" s="69"/>
      <c r="P185" s="75">
        <f>SUM(P186:P195)</f>
        <v>28.804191630000002</v>
      </c>
      <c r="Q185" s="69"/>
      <c r="R185" s="75">
        <f>SUM(R186:R195)</f>
        <v>2.7595300000000003E-2</v>
      </c>
      <c r="S185" s="69"/>
      <c r="T185" s="76">
        <f>SUM(T186:T195)</f>
        <v>0</v>
      </c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  <c r="AK185" s="69"/>
      <c r="AL185" s="69"/>
      <c r="AM185" s="69"/>
      <c r="AN185" s="69"/>
      <c r="AO185" s="69"/>
      <c r="AP185" s="69"/>
      <c r="AQ185" s="69"/>
      <c r="AR185" s="71" t="s">
        <v>92</v>
      </c>
      <c r="AS185" s="69"/>
      <c r="AT185" s="77" t="s">
        <v>80</v>
      </c>
      <c r="AU185" s="77" t="s">
        <v>83</v>
      </c>
      <c r="AV185" s="69"/>
      <c r="AW185" s="69"/>
      <c r="AX185" s="69"/>
      <c r="AY185" s="71" t="s">
        <v>84</v>
      </c>
      <c r="AZ185" s="69"/>
      <c r="BA185" s="69"/>
      <c r="BB185" s="69"/>
      <c r="BC185" s="69"/>
      <c r="BD185" s="69"/>
      <c r="BE185" s="69"/>
      <c r="BF185" s="69"/>
      <c r="BG185" s="69"/>
      <c r="BH185" s="69"/>
      <c r="BI185" s="69"/>
      <c r="BJ185" s="69"/>
      <c r="BK185" s="78">
        <f>SUM(BK186:BK195)</f>
        <v>0</v>
      </c>
      <c r="BL185" s="69"/>
      <c r="BM185" s="69"/>
    </row>
    <row r="186" spans="1:65" ht="24" customHeight="1">
      <c r="A186" s="10"/>
      <c r="B186" s="11"/>
      <c r="C186" s="81" t="s">
        <v>263</v>
      </c>
      <c r="D186" s="81" t="s">
        <v>87</v>
      </c>
      <c r="E186" s="82" t="s">
        <v>264</v>
      </c>
      <c r="F186" s="83" t="s">
        <v>265</v>
      </c>
      <c r="G186" s="84" t="s">
        <v>113</v>
      </c>
      <c r="H186" s="85">
        <v>39</v>
      </c>
      <c r="I186" s="85"/>
      <c r="J186" s="85">
        <f t="shared" ref="J186:J187" si="76">ROUND(I186*H186,3)</f>
        <v>0</v>
      </c>
      <c r="K186" s="86"/>
      <c r="L186" s="11"/>
      <c r="M186" s="87" t="s">
        <v>9</v>
      </c>
      <c r="N186" s="88" t="s">
        <v>28</v>
      </c>
      <c r="O186" s="89">
        <v>0.17011000000000001</v>
      </c>
      <c r="P186" s="89">
        <f t="shared" ref="P186:P187" si="77">O186*H186</f>
        <v>6.63429</v>
      </c>
      <c r="Q186" s="89">
        <v>1.0000000000000001E-5</v>
      </c>
      <c r="R186" s="89">
        <f t="shared" ref="R186:R187" si="78">Q186*H186</f>
        <v>3.9000000000000005E-4</v>
      </c>
      <c r="S186" s="89">
        <v>0</v>
      </c>
      <c r="T186" s="90">
        <f t="shared" ref="T186:T187" si="79">S186*H186</f>
        <v>0</v>
      </c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91" t="s">
        <v>149</v>
      </c>
      <c r="AS186" s="10"/>
      <c r="AT186" s="91" t="s">
        <v>87</v>
      </c>
      <c r="AU186" s="91" t="s">
        <v>92</v>
      </c>
      <c r="AV186" s="10"/>
      <c r="AW186" s="10"/>
      <c r="AX186" s="10"/>
      <c r="AY186" s="3" t="s">
        <v>84</v>
      </c>
      <c r="AZ186" s="10"/>
      <c r="BA186" s="10"/>
      <c r="BB186" s="10"/>
      <c r="BC186" s="10"/>
      <c r="BD186" s="10"/>
      <c r="BE186" s="92">
        <f t="shared" ref="BE186:BE187" si="80">IF(N186="základná",J186,0)</f>
        <v>0</v>
      </c>
      <c r="BF186" s="92">
        <f t="shared" ref="BF186:BF187" si="81">IF(N186="znížená",J186,0)</f>
        <v>0</v>
      </c>
      <c r="BG186" s="92">
        <f t="shared" ref="BG186:BG187" si="82">IF(N186="zákl. prenesená",J186,0)</f>
        <v>0</v>
      </c>
      <c r="BH186" s="92">
        <f t="shared" ref="BH186:BH187" si="83">IF(N186="zníž. prenesená",J186,0)</f>
        <v>0</v>
      </c>
      <c r="BI186" s="92">
        <f t="shared" ref="BI186:BI187" si="84">IF(N186="nulová",J186,0)</f>
        <v>0</v>
      </c>
      <c r="BJ186" s="3" t="s">
        <v>92</v>
      </c>
      <c r="BK186" s="93">
        <f t="shared" ref="BK186:BK187" si="85">ROUND(I186*H186,3)</f>
        <v>0</v>
      </c>
      <c r="BL186" s="3" t="s">
        <v>149</v>
      </c>
      <c r="BM186" s="91" t="s">
        <v>266</v>
      </c>
    </row>
    <row r="187" spans="1:65" ht="36" customHeight="1">
      <c r="A187" s="10"/>
      <c r="B187" s="11"/>
      <c r="C187" s="94" t="s">
        <v>267</v>
      </c>
      <c r="D187" s="94" t="s">
        <v>198</v>
      </c>
      <c r="E187" s="95" t="s">
        <v>268</v>
      </c>
      <c r="F187" s="96" t="s">
        <v>269</v>
      </c>
      <c r="G187" s="97" t="s">
        <v>113</v>
      </c>
      <c r="H187" s="98">
        <v>39.39</v>
      </c>
      <c r="I187" s="98"/>
      <c r="J187" s="98">
        <f t="shared" si="76"/>
        <v>0</v>
      </c>
      <c r="K187" s="99"/>
      <c r="L187" s="100"/>
      <c r="M187" s="101" t="s">
        <v>9</v>
      </c>
      <c r="N187" s="102" t="s">
        <v>28</v>
      </c>
      <c r="O187" s="89">
        <v>0</v>
      </c>
      <c r="P187" s="89">
        <f t="shared" si="77"/>
        <v>0</v>
      </c>
      <c r="Q187" s="89">
        <v>5.0000000000000001E-4</v>
      </c>
      <c r="R187" s="89">
        <f t="shared" si="78"/>
        <v>1.9695000000000001E-2</v>
      </c>
      <c r="S187" s="89">
        <v>0</v>
      </c>
      <c r="T187" s="90">
        <f t="shared" si="79"/>
        <v>0</v>
      </c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91" t="s">
        <v>201</v>
      </c>
      <c r="AS187" s="10"/>
      <c r="AT187" s="91" t="s">
        <v>198</v>
      </c>
      <c r="AU187" s="91" t="s">
        <v>92</v>
      </c>
      <c r="AV187" s="10"/>
      <c r="AW187" s="10"/>
      <c r="AX187" s="10"/>
      <c r="AY187" s="3" t="s">
        <v>84</v>
      </c>
      <c r="AZ187" s="10"/>
      <c r="BA187" s="10"/>
      <c r="BB187" s="10"/>
      <c r="BC187" s="10"/>
      <c r="BD187" s="10"/>
      <c r="BE187" s="92">
        <f t="shared" si="80"/>
        <v>0</v>
      </c>
      <c r="BF187" s="92">
        <f t="shared" si="81"/>
        <v>0</v>
      </c>
      <c r="BG187" s="92">
        <f t="shared" si="82"/>
        <v>0</v>
      </c>
      <c r="BH187" s="92">
        <f t="shared" si="83"/>
        <v>0</v>
      </c>
      <c r="BI187" s="92">
        <f t="shared" si="84"/>
        <v>0</v>
      </c>
      <c r="BJ187" s="3" t="s">
        <v>92</v>
      </c>
      <c r="BK187" s="93">
        <f t="shared" si="85"/>
        <v>0</v>
      </c>
      <c r="BL187" s="3" t="s">
        <v>149</v>
      </c>
      <c r="BM187" s="91" t="s">
        <v>270</v>
      </c>
    </row>
    <row r="188" spans="1:65" ht="9.75" customHeight="1">
      <c r="A188" s="103"/>
      <c r="B188" s="104"/>
      <c r="C188" s="103"/>
      <c r="D188" s="105" t="s">
        <v>271</v>
      </c>
      <c r="E188" s="103"/>
      <c r="F188" s="106" t="s">
        <v>272</v>
      </c>
      <c r="G188" s="103"/>
      <c r="H188" s="107">
        <v>39.39</v>
      </c>
      <c r="I188" s="103"/>
      <c r="J188" s="103"/>
      <c r="K188" s="103"/>
      <c r="L188" s="104"/>
      <c r="M188" s="108"/>
      <c r="N188" s="103"/>
      <c r="O188" s="103"/>
      <c r="P188" s="103"/>
      <c r="Q188" s="103"/>
      <c r="R188" s="103"/>
      <c r="S188" s="103"/>
      <c r="T188" s="109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10" t="s">
        <v>271</v>
      </c>
      <c r="AU188" s="110" t="s">
        <v>92</v>
      </c>
      <c r="AV188" s="103" t="s">
        <v>92</v>
      </c>
      <c r="AW188" s="103" t="s">
        <v>5</v>
      </c>
      <c r="AX188" s="103" t="s">
        <v>83</v>
      </c>
      <c r="AY188" s="110" t="s">
        <v>84</v>
      </c>
      <c r="AZ188" s="103"/>
      <c r="BA188" s="103"/>
      <c r="BB188" s="103"/>
      <c r="BC188" s="103"/>
      <c r="BD188" s="103"/>
      <c r="BE188" s="103"/>
      <c r="BF188" s="103"/>
      <c r="BG188" s="103"/>
      <c r="BH188" s="103"/>
      <c r="BI188" s="103"/>
      <c r="BJ188" s="103"/>
      <c r="BK188" s="103"/>
      <c r="BL188" s="103"/>
      <c r="BM188" s="103"/>
    </row>
    <row r="189" spans="1:65" ht="24" customHeight="1">
      <c r="A189" s="10"/>
      <c r="B189" s="11"/>
      <c r="C189" s="81" t="s">
        <v>273</v>
      </c>
      <c r="D189" s="81" t="s">
        <v>87</v>
      </c>
      <c r="E189" s="82" t="s">
        <v>274</v>
      </c>
      <c r="F189" s="83" t="s">
        <v>275</v>
      </c>
      <c r="G189" s="84" t="s">
        <v>90</v>
      </c>
      <c r="H189" s="85">
        <v>73.343000000000004</v>
      </c>
      <c r="I189" s="85"/>
      <c r="J189" s="85">
        <f t="shared" ref="J189:J190" si="86">ROUND(I189*H189,3)</f>
        <v>0</v>
      </c>
      <c r="K189" s="86"/>
      <c r="L189" s="11"/>
      <c r="M189" s="87" t="s">
        <v>9</v>
      </c>
      <c r="N189" s="88" t="s">
        <v>28</v>
      </c>
      <c r="O189" s="89">
        <v>0.25639000000000001</v>
      </c>
      <c r="P189" s="89">
        <f t="shared" ref="P189:P190" si="87">O189*H189</f>
        <v>18.804411770000002</v>
      </c>
      <c r="Q189" s="89">
        <v>2.0000000000000002E-5</v>
      </c>
      <c r="R189" s="89">
        <f t="shared" ref="R189:R190" si="88">Q189*H189</f>
        <v>1.4668600000000002E-3</v>
      </c>
      <c r="S189" s="89">
        <v>0</v>
      </c>
      <c r="T189" s="90">
        <f t="shared" ref="T189:T190" si="89">S189*H189</f>
        <v>0</v>
      </c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91" t="s">
        <v>149</v>
      </c>
      <c r="AS189" s="10"/>
      <c r="AT189" s="91" t="s">
        <v>87</v>
      </c>
      <c r="AU189" s="91" t="s">
        <v>92</v>
      </c>
      <c r="AV189" s="10"/>
      <c r="AW189" s="10"/>
      <c r="AX189" s="10"/>
      <c r="AY189" s="3" t="s">
        <v>84</v>
      </c>
      <c r="AZ189" s="10"/>
      <c r="BA189" s="10"/>
      <c r="BB189" s="10"/>
      <c r="BC189" s="10"/>
      <c r="BD189" s="10"/>
      <c r="BE189" s="92">
        <f t="shared" ref="BE189:BE190" si="90">IF(N189="základná",J189,0)</f>
        <v>0</v>
      </c>
      <c r="BF189" s="92">
        <f t="shared" ref="BF189:BF190" si="91">IF(N189="znížená",J189,0)</f>
        <v>0</v>
      </c>
      <c r="BG189" s="92">
        <f t="shared" ref="BG189:BG190" si="92">IF(N189="zákl. prenesená",J189,0)</f>
        <v>0</v>
      </c>
      <c r="BH189" s="92">
        <f t="shared" ref="BH189:BH190" si="93">IF(N189="zníž. prenesená",J189,0)</f>
        <v>0</v>
      </c>
      <c r="BI189" s="92">
        <f t="shared" ref="BI189:BI190" si="94">IF(N189="nulová",J189,0)</f>
        <v>0</v>
      </c>
      <c r="BJ189" s="3" t="s">
        <v>92</v>
      </c>
      <c r="BK189" s="93">
        <f t="shared" ref="BK189:BK190" si="95">ROUND(I189*H189,3)</f>
        <v>0</v>
      </c>
      <c r="BL189" s="3" t="s">
        <v>149</v>
      </c>
      <c r="BM189" s="91" t="s">
        <v>276</v>
      </c>
    </row>
    <row r="190" spans="1:65" ht="24" customHeight="1">
      <c r="A190" s="10"/>
      <c r="B190" s="11"/>
      <c r="C190" s="94" t="s">
        <v>277</v>
      </c>
      <c r="D190" s="94" t="s">
        <v>198</v>
      </c>
      <c r="E190" s="95" t="s">
        <v>278</v>
      </c>
      <c r="F190" s="96" t="s">
        <v>279</v>
      </c>
      <c r="G190" s="97" t="s">
        <v>90</v>
      </c>
      <c r="H190" s="98">
        <v>74.81</v>
      </c>
      <c r="I190" s="98"/>
      <c r="J190" s="98">
        <f t="shared" si="86"/>
        <v>0</v>
      </c>
      <c r="K190" s="99"/>
      <c r="L190" s="100"/>
      <c r="M190" s="101" t="s">
        <v>9</v>
      </c>
      <c r="N190" s="102" t="s">
        <v>28</v>
      </c>
      <c r="O190" s="89">
        <v>0</v>
      </c>
      <c r="P190" s="89">
        <f t="shared" si="87"/>
        <v>0</v>
      </c>
      <c r="Q190" s="89">
        <v>0</v>
      </c>
      <c r="R190" s="89">
        <f t="shared" si="88"/>
        <v>0</v>
      </c>
      <c r="S190" s="89">
        <v>0</v>
      </c>
      <c r="T190" s="90">
        <f t="shared" si="89"/>
        <v>0</v>
      </c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91" t="s">
        <v>201</v>
      </c>
      <c r="AS190" s="10"/>
      <c r="AT190" s="91" t="s">
        <v>198</v>
      </c>
      <c r="AU190" s="91" t="s">
        <v>92</v>
      </c>
      <c r="AV190" s="10"/>
      <c r="AW190" s="10"/>
      <c r="AX190" s="10"/>
      <c r="AY190" s="3" t="s">
        <v>84</v>
      </c>
      <c r="AZ190" s="10"/>
      <c r="BA190" s="10"/>
      <c r="BB190" s="10"/>
      <c r="BC190" s="10"/>
      <c r="BD190" s="10"/>
      <c r="BE190" s="92">
        <f t="shared" si="90"/>
        <v>0</v>
      </c>
      <c r="BF190" s="92">
        <f t="shared" si="91"/>
        <v>0</v>
      </c>
      <c r="BG190" s="92">
        <f t="shared" si="92"/>
        <v>0</v>
      </c>
      <c r="BH190" s="92">
        <f t="shared" si="93"/>
        <v>0</v>
      </c>
      <c r="BI190" s="92">
        <f t="shared" si="94"/>
        <v>0</v>
      </c>
      <c r="BJ190" s="3" t="s">
        <v>92</v>
      </c>
      <c r="BK190" s="93">
        <f t="shared" si="95"/>
        <v>0</v>
      </c>
      <c r="BL190" s="3" t="s">
        <v>149</v>
      </c>
      <c r="BM190" s="91" t="s">
        <v>280</v>
      </c>
    </row>
    <row r="191" spans="1:65" ht="9.75" customHeight="1">
      <c r="A191" s="103"/>
      <c r="B191" s="104"/>
      <c r="C191" s="103"/>
      <c r="D191" s="105" t="s">
        <v>271</v>
      </c>
      <c r="E191" s="103"/>
      <c r="F191" s="106" t="s">
        <v>281</v>
      </c>
      <c r="G191" s="103"/>
      <c r="H191" s="107">
        <v>74.81</v>
      </c>
      <c r="I191" s="103"/>
      <c r="J191" s="103"/>
      <c r="K191" s="103"/>
      <c r="L191" s="104"/>
      <c r="M191" s="108"/>
      <c r="N191" s="103"/>
      <c r="O191" s="103"/>
      <c r="P191" s="103"/>
      <c r="Q191" s="103"/>
      <c r="R191" s="103"/>
      <c r="S191" s="103"/>
      <c r="T191" s="109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10" t="s">
        <v>271</v>
      </c>
      <c r="AU191" s="110" t="s">
        <v>92</v>
      </c>
      <c r="AV191" s="103" t="s">
        <v>92</v>
      </c>
      <c r="AW191" s="103" t="s">
        <v>5</v>
      </c>
      <c r="AX191" s="103" t="s">
        <v>83</v>
      </c>
      <c r="AY191" s="110" t="s">
        <v>84</v>
      </c>
      <c r="AZ191" s="103"/>
      <c r="BA191" s="103"/>
      <c r="BB191" s="103"/>
      <c r="BC191" s="103"/>
      <c r="BD191" s="103"/>
      <c r="BE191" s="103"/>
      <c r="BF191" s="103"/>
      <c r="BG191" s="103"/>
      <c r="BH191" s="103"/>
      <c r="BI191" s="103"/>
      <c r="BJ191" s="103"/>
      <c r="BK191" s="103"/>
      <c r="BL191" s="103"/>
      <c r="BM191" s="103"/>
    </row>
    <row r="192" spans="1:65" ht="24" customHeight="1">
      <c r="A192" s="10"/>
      <c r="B192" s="11"/>
      <c r="C192" s="81" t="s">
        <v>282</v>
      </c>
      <c r="D192" s="81" t="s">
        <v>87</v>
      </c>
      <c r="E192" s="82" t="s">
        <v>283</v>
      </c>
      <c r="F192" s="83" t="s">
        <v>284</v>
      </c>
      <c r="G192" s="84" t="s">
        <v>90</v>
      </c>
      <c r="H192" s="85">
        <v>73.343000000000004</v>
      </c>
      <c r="I192" s="85"/>
      <c r="J192" s="85">
        <f t="shared" ref="J192:J193" si="96">ROUND(I192*H192,3)</f>
        <v>0</v>
      </c>
      <c r="K192" s="86"/>
      <c r="L192" s="11"/>
      <c r="M192" s="87" t="s">
        <v>9</v>
      </c>
      <c r="N192" s="88" t="s">
        <v>28</v>
      </c>
      <c r="O192" s="89">
        <v>4.5019999999999998E-2</v>
      </c>
      <c r="P192" s="89">
        <f t="shared" ref="P192:P193" si="97">O192*H192</f>
        <v>3.3019018600000001</v>
      </c>
      <c r="Q192" s="89">
        <v>0</v>
      </c>
      <c r="R192" s="89">
        <f t="shared" ref="R192:R193" si="98">Q192*H192</f>
        <v>0</v>
      </c>
      <c r="S192" s="89">
        <v>0</v>
      </c>
      <c r="T192" s="90">
        <f t="shared" ref="T192:T193" si="99">S192*H192</f>
        <v>0</v>
      </c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91" t="s">
        <v>149</v>
      </c>
      <c r="AS192" s="10"/>
      <c r="AT192" s="91" t="s">
        <v>87</v>
      </c>
      <c r="AU192" s="91" t="s">
        <v>92</v>
      </c>
      <c r="AV192" s="10"/>
      <c r="AW192" s="10"/>
      <c r="AX192" s="10"/>
      <c r="AY192" s="3" t="s">
        <v>84</v>
      </c>
      <c r="AZ192" s="10"/>
      <c r="BA192" s="10"/>
      <c r="BB192" s="10"/>
      <c r="BC192" s="10"/>
      <c r="BD192" s="10"/>
      <c r="BE192" s="92">
        <f t="shared" ref="BE192:BE193" si="100">IF(N192="základná",J192,0)</f>
        <v>0</v>
      </c>
      <c r="BF192" s="92">
        <f t="shared" ref="BF192:BF193" si="101">IF(N192="znížená",J192,0)</f>
        <v>0</v>
      </c>
      <c r="BG192" s="92">
        <f t="shared" ref="BG192:BG193" si="102">IF(N192="zákl. prenesená",J192,0)</f>
        <v>0</v>
      </c>
      <c r="BH192" s="92">
        <f t="shared" ref="BH192:BH193" si="103">IF(N192="zníž. prenesená",J192,0)</f>
        <v>0</v>
      </c>
      <c r="BI192" s="92">
        <f t="shared" ref="BI192:BI193" si="104">IF(N192="nulová",J192,0)</f>
        <v>0</v>
      </c>
      <c r="BJ192" s="3" t="s">
        <v>92</v>
      </c>
      <c r="BK192" s="93">
        <f t="shared" ref="BK192:BK193" si="105">ROUND(I192*H192,3)</f>
        <v>0</v>
      </c>
      <c r="BL192" s="3" t="s">
        <v>149</v>
      </c>
      <c r="BM192" s="91" t="s">
        <v>285</v>
      </c>
    </row>
    <row r="193" spans="1:65" ht="24" customHeight="1">
      <c r="A193" s="10"/>
      <c r="B193" s="11"/>
      <c r="C193" s="94" t="s">
        <v>286</v>
      </c>
      <c r="D193" s="94" t="s">
        <v>198</v>
      </c>
      <c r="E193" s="95" t="s">
        <v>287</v>
      </c>
      <c r="F193" s="96" t="s">
        <v>288</v>
      </c>
      <c r="G193" s="97" t="s">
        <v>90</v>
      </c>
      <c r="H193" s="98">
        <v>75.543000000000006</v>
      </c>
      <c r="I193" s="98"/>
      <c r="J193" s="98">
        <f t="shared" si="96"/>
        <v>0</v>
      </c>
      <c r="K193" s="99"/>
      <c r="L193" s="100"/>
      <c r="M193" s="101" t="s">
        <v>9</v>
      </c>
      <c r="N193" s="102" t="s">
        <v>28</v>
      </c>
      <c r="O193" s="89">
        <v>0</v>
      </c>
      <c r="P193" s="89">
        <f t="shared" si="97"/>
        <v>0</v>
      </c>
      <c r="Q193" s="89">
        <v>8.0000000000000007E-5</v>
      </c>
      <c r="R193" s="89">
        <f t="shared" si="98"/>
        <v>6.0434400000000006E-3</v>
      </c>
      <c r="S193" s="89">
        <v>0</v>
      </c>
      <c r="T193" s="90">
        <f t="shared" si="99"/>
        <v>0</v>
      </c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91" t="s">
        <v>201</v>
      </c>
      <c r="AS193" s="10"/>
      <c r="AT193" s="91" t="s">
        <v>198</v>
      </c>
      <c r="AU193" s="91" t="s">
        <v>92</v>
      </c>
      <c r="AV193" s="10"/>
      <c r="AW193" s="10"/>
      <c r="AX193" s="10"/>
      <c r="AY193" s="3" t="s">
        <v>84</v>
      </c>
      <c r="AZ193" s="10"/>
      <c r="BA193" s="10"/>
      <c r="BB193" s="10"/>
      <c r="BC193" s="10"/>
      <c r="BD193" s="10"/>
      <c r="BE193" s="92">
        <f t="shared" si="100"/>
        <v>0</v>
      </c>
      <c r="BF193" s="92">
        <f t="shared" si="101"/>
        <v>0</v>
      </c>
      <c r="BG193" s="92">
        <f t="shared" si="102"/>
        <v>0</v>
      </c>
      <c r="BH193" s="92">
        <f t="shared" si="103"/>
        <v>0</v>
      </c>
      <c r="BI193" s="92">
        <f t="shared" si="104"/>
        <v>0</v>
      </c>
      <c r="BJ193" s="3" t="s">
        <v>92</v>
      </c>
      <c r="BK193" s="93">
        <f t="shared" si="105"/>
        <v>0</v>
      </c>
      <c r="BL193" s="3" t="s">
        <v>149</v>
      </c>
      <c r="BM193" s="91" t="s">
        <v>289</v>
      </c>
    </row>
    <row r="194" spans="1:65" ht="9.75" customHeight="1">
      <c r="A194" s="103"/>
      <c r="B194" s="104"/>
      <c r="C194" s="103"/>
      <c r="D194" s="105" t="s">
        <v>271</v>
      </c>
      <c r="E194" s="103"/>
      <c r="F194" s="106" t="s">
        <v>290</v>
      </c>
      <c r="G194" s="103"/>
      <c r="H194" s="107">
        <v>75.543000000000006</v>
      </c>
      <c r="I194" s="103"/>
      <c r="J194" s="103"/>
      <c r="K194" s="103"/>
      <c r="L194" s="104"/>
      <c r="M194" s="108"/>
      <c r="N194" s="103"/>
      <c r="O194" s="103"/>
      <c r="P194" s="103"/>
      <c r="Q194" s="103"/>
      <c r="R194" s="103"/>
      <c r="S194" s="103"/>
      <c r="T194" s="109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10" t="s">
        <v>271</v>
      </c>
      <c r="AU194" s="110" t="s">
        <v>92</v>
      </c>
      <c r="AV194" s="103" t="s">
        <v>92</v>
      </c>
      <c r="AW194" s="103" t="s">
        <v>5</v>
      </c>
      <c r="AX194" s="103" t="s">
        <v>83</v>
      </c>
      <c r="AY194" s="110" t="s">
        <v>84</v>
      </c>
      <c r="AZ194" s="103"/>
      <c r="BA194" s="103"/>
      <c r="BB194" s="103"/>
      <c r="BC194" s="103"/>
      <c r="BD194" s="103"/>
      <c r="BE194" s="103"/>
      <c r="BF194" s="103"/>
      <c r="BG194" s="103"/>
      <c r="BH194" s="103"/>
      <c r="BI194" s="103"/>
      <c r="BJ194" s="103"/>
      <c r="BK194" s="103"/>
      <c r="BL194" s="103"/>
      <c r="BM194" s="103"/>
    </row>
    <row r="195" spans="1:65" ht="24" customHeight="1">
      <c r="A195" s="10"/>
      <c r="B195" s="11"/>
      <c r="C195" s="81" t="s">
        <v>291</v>
      </c>
      <c r="D195" s="81" t="s">
        <v>87</v>
      </c>
      <c r="E195" s="82" t="s">
        <v>292</v>
      </c>
      <c r="F195" s="83" t="s">
        <v>293</v>
      </c>
      <c r="G195" s="84" t="s">
        <v>135</v>
      </c>
      <c r="H195" s="85">
        <v>2.8000000000000001E-2</v>
      </c>
      <c r="I195" s="85"/>
      <c r="J195" s="85">
        <f>ROUND(I195*H195,3)</f>
        <v>0</v>
      </c>
      <c r="K195" s="86"/>
      <c r="L195" s="11"/>
      <c r="M195" s="87" t="s">
        <v>9</v>
      </c>
      <c r="N195" s="88" t="s">
        <v>28</v>
      </c>
      <c r="O195" s="89">
        <v>2.2709999999999999</v>
      </c>
      <c r="P195" s="89">
        <f>O195*H195</f>
        <v>6.3588000000000006E-2</v>
      </c>
      <c r="Q195" s="89">
        <v>0</v>
      </c>
      <c r="R195" s="89">
        <f>Q195*H195</f>
        <v>0</v>
      </c>
      <c r="S195" s="89">
        <v>0</v>
      </c>
      <c r="T195" s="90">
        <f>S195*H195</f>
        <v>0</v>
      </c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91" t="s">
        <v>149</v>
      </c>
      <c r="AS195" s="10"/>
      <c r="AT195" s="91" t="s">
        <v>87</v>
      </c>
      <c r="AU195" s="91" t="s">
        <v>92</v>
      </c>
      <c r="AV195" s="10"/>
      <c r="AW195" s="10"/>
      <c r="AX195" s="10"/>
      <c r="AY195" s="3" t="s">
        <v>84</v>
      </c>
      <c r="AZ195" s="10"/>
      <c r="BA195" s="10"/>
      <c r="BB195" s="10"/>
      <c r="BC195" s="10"/>
      <c r="BD195" s="10"/>
      <c r="BE195" s="92">
        <f>IF(N195="základná",J195,0)</f>
        <v>0</v>
      </c>
      <c r="BF195" s="92">
        <f>IF(N195="znížená",J195,0)</f>
        <v>0</v>
      </c>
      <c r="BG195" s="92">
        <f>IF(N195="zákl. prenesená",J195,0)</f>
        <v>0</v>
      </c>
      <c r="BH195" s="92">
        <f>IF(N195="zníž. prenesená",J195,0)</f>
        <v>0</v>
      </c>
      <c r="BI195" s="92">
        <f>IF(N195="nulová",J195,0)</f>
        <v>0</v>
      </c>
      <c r="BJ195" s="3" t="s">
        <v>92</v>
      </c>
      <c r="BK195" s="93">
        <f>ROUND(I195*H195,3)</f>
        <v>0</v>
      </c>
      <c r="BL195" s="3" t="s">
        <v>149</v>
      </c>
      <c r="BM195" s="91" t="s">
        <v>294</v>
      </c>
    </row>
    <row r="196" spans="1:65" ht="22.5" customHeight="1">
      <c r="A196" s="69"/>
      <c r="B196" s="70"/>
      <c r="C196" s="69"/>
      <c r="D196" s="71" t="s">
        <v>80</v>
      </c>
      <c r="E196" s="79" t="s">
        <v>295</v>
      </c>
      <c r="F196" s="79" t="s">
        <v>296</v>
      </c>
      <c r="G196" s="69"/>
      <c r="H196" s="69"/>
      <c r="I196" s="69"/>
      <c r="J196" s="80">
        <f>BK196</f>
        <v>0</v>
      </c>
      <c r="K196" s="69"/>
      <c r="L196" s="70"/>
      <c r="M196" s="74"/>
      <c r="N196" s="69"/>
      <c r="O196" s="69"/>
      <c r="P196" s="75">
        <f>SUM(P197:P200)</f>
        <v>2.3478376000000001</v>
      </c>
      <c r="Q196" s="69"/>
      <c r="R196" s="75">
        <f>SUM(R197:R200)</f>
        <v>1.322797E-2</v>
      </c>
      <c r="S196" s="69"/>
      <c r="T196" s="76">
        <f>SUM(T197:T200)</f>
        <v>0</v>
      </c>
      <c r="U196" s="69"/>
      <c r="V196" s="69"/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  <c r="AG196" s="69"/>
      <c r="AH196" s="69"/>
      <c r="AI196" s="69"/>
      <c r="AJ196" s="69"/>
      <c r="AK196" s="69"/>
      <c r="AL196" s="69"/>
      <c r="AM196" s="69"/>
      <c r="AN196" s="69"/>
      <c r="AO196" s="69"/>
      <c r="AP196" s="69"/>
      <c r="AQ196" s="69"/>
      <c r="AR196" s="71" t="s">
        <v>92</v>
      </c>
      <c r="AS196" s="69"/>
      <c r="AT196" s="77" t="s">
        <v>80</v>
      </c>
      <c r="AU196" s="77" t="s">
        <v>83</v>
      </c>
      <c r="AV196" s="69"/>
      <c r="AW196" s="69"/>
      <c r="AX196" s="69"/>
      <c r="AY196" s="71" t="s">
        <v>84</v>
      </c>
      <c r="AZ196" s="69"/>
      <c r="BA196" s="69"/>
      <c r="BB196" s="69"/>
      <c r="BC196" s="69"/>
      <c r="BD196" s="69"/>
      <c r="BE196" s="69"/>
      <c r="BF196" s="69"/>
      <c r="BG196" s="69"/>
      <c r="BH196" s="69"/>
      <c r="BI196" s="69"/>
      <c r="BJ196" s="69"/>
      <c r="BK196" s="78">
        <f>SUM(BK197:BK200)</f>
        <v>0</v>
      </c>
      <c r="BL196" s="69"/>
      <c r="BM196" s="69"/>
    </row>
    <row r="197" spans="1:65" ht="24" customHeight="1">
      <c r="A197" s="10"/>
      <c r="B197" s="11"/>
      <c r="C197" s="81" t="s">
        <v>297</v>
      </c>
      <c r="D197" s="81" t="s">
        <v>87</v>
      </c>
      <c r="E197" s="82" t="s">
        <v>298</v>
      </c>
      <c r="F197" s="83" t="s">
        <v>299</v>
      </c>
      <c r="G197" s="84" t="s">
        <v>90</v>
      </c>
      <c r="H197" s="85">
        <v>2.56</v>
      </c>
      <c r="I197" s="85"/>
      <c r="J197" s="85">
        <f t="shared" ref="J197:J198" si="106">ROUND(I197*H197,3)</f>
        <v>0</v>
      </c>
      <c r="K197" s="86"/>
      <c r="L197" s="11"/>
      <c r="M197" s="87" t="s">
        <v>9</v>
      </c>
      <c r="N197" s="88" t="s">
        <v>28</v>
      </c>
      <c r="O197" s="89">
        <v>0.91261000000000003</v>
      </c>
      <c r="P197" s="89">
        <f t="shared" ref="P197:P198" si="107">O197*H197</f>
        <v>2.3362816</v>
      </c>
      <c r="Q197" s="89">
        <v>3.3500000000000001E-3</v>
      </c>
      <c r="R197" s="89">
        <f t="shared" ref="R197:R198" si="108">Q197*H197</f>
        <v>8.5760000000000003E-3</v>
      </c>
      <c r="S197" s="89">
        <v>0</v>
      </c>
      <c r="T197" s="90">
        <f t="shared" ref="T197:T198" si="109">S197*H197</f>
        <v>0</v>
      </c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91" t="s">
        <v>149</v>
      </c>
      <c r="AS197" s="10"/>
      <c r="AT197" s="91" t="s">
        <v>87</v>
      </c>
      <c r="AU197" s="91" t="s">
        <v>92</v>
      </c>
      <c r="AV197" s="10"/>
      <c r="AW197" s="10"/>
      <c r="AX197" s="10"/>
      <c r="AY197" s="3" t="s">
        <v>84</v>
      </c>
      <c r="AZ197" s="10"/>
      <c r="BA197" s="10"/>
      <c r="BB197" s="10"/>
      <c r="BC197" s="10"/>
      <c r="BD197" s="10"/>
      <c r="BE197" s="92">
        <f t="shared" ref="BE197:BE198" si="110">IF(N197="základná",J197,0)</f>
        <v>0</v>
      </c>
      <c r="BF197" s="92">
        <f t="shared" ref="BF197:BF198" si="111">IF(N197="znížená",J197,0)</f>
        <v>0</v>
      </c>
      <c r="BG197" s="92">
        <f t="shared" ref="BG197:BG198" si="112">IF(N197="zákl. prenesená",J197,0)</f>
        <v>0</v>
      </c>
      <c r="BH197" s="92">
        <f t="shared" ref="BH197:BH198" si="113">IF(N197="zníž. prenesená",J197,0)</f>
        <v>0</v>
      </c>
      <c r="BI197" s="92">
        <f t="shared" ref="BI197:BI198" si="114">IF(N197="nulová",J197,0)</f>
        <v>0</v>
      </c>
      <c r="BJ197" s="3" t="s">
        <v>92</v>
      </c>
      <c r="BK197" s="93">
        <f t="shared" ref="BK197:BK198" si="115">ROUND(I197*H197,3)</f>
        <v>0</v>
      </c>
      <c r="BL197" s="3" t="s">
        <v>149</v>
      </c>
      <c r="BM197" s="91" t="s">
        <v>300</v>
      </c>
    </row>
    <row r="198" spans="1:65" ht="16.5" customHeight="1">
      <c r="A198" s="10"/>
      <c r="B198" s="11"/>
      <c r="C198" s="94" t="s">
        <v>301</v>
      </c>
      <c r="D198" s="94" t="s">
        <v>198</v>
      </c>
      <c r="E198" s="95" t="s">
        <v>302</v>
      </c>
      <c r="F198" s="96" t="s">
        <v>303</v>
      </c>
      <c r="G198" s="97" t="s">
        <v>304</v>
      </c>
      <c r="H198" s="98">
        <v>2.6890000000000001</v>
      </c>
      <c r="I198" s="98"/>
      <c r="J198" s="98">
        <f t="shared" si="106"/>
        <v>0</v>
      </c>
      <c r="K198" s="99"/>
      <c r="L198" s="100"/>
      <c r="M198" s="101" t="s">
        <v>9</v>
      </c>
      <c r="N198" s="102" t="s">
        <v>28</v>
      </c>
      <c r="O198" s="89">
        <v>0</v>
      </c>
      <c r="P198" s="89">
        <f t="shared" si="107"/>
        <v>0</v>
      </c>
      <c r="Q198" s="89">
        <v>1.73E-3</v>
      </c>
      <c r="R198" s="89">
        <f t="shared" si="108"/>
        <v>4.6519700000000001E-3</v>
      </c>
      <c r="S198" s="89">
        <v>0</v>
      </c>
      <c r="T198" s="90">
        <f t="shared" si="109"/>
        <v>0</v>
      </c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91" t="s">
        <v>201</v>
      </c>
      <c r="AS198" s="10"/>
      <c r="AT198" s="91" t="s">
        <v>198</v>
      </c>
      <c r="AU198" s="91" t="s">
        <v>92</v>
      </c>
      <c r="AV198" s="10"/>
      <c r="AW198" s="10"/>
      <c r="AX198" s="10"/>
      <c r="AY198" s="3" t="s">
        <v>84</v>
      </c>
      <c r="AZ198" s="10"/>
      <c r="BA198" s="10"/>
      <c r="BB198" s="10"/>
      <c r="BC198" s="10"/>
      <c r="BD198" s="10"/>
      <c r="BE198" s="92">
        <f t="shared" si="110"/>
        <v>0</v>
      </c>
      <c r="BF198" s="92">
        <f t="shared" si="111"/>
        <v>0</v>
      </c>
      <c r="BG198" s="92">
        <f t="shared" si="112"/>
        <v>0</v>
      </c>
      <c r="BH198" s="92">
        <f t="shared" si="113"/>
        <v>0</v>
      </c>
      <c r="BI198" s="92">
        <f t="shared" si="114"/>
        <v>0</v>
      </c>
      <c r="BJ198" s="3" t="s">
        <v>92</v>
      </c>
      <c r="BK198" s="93">
        <f t="shared" si="115"/>
        <v>0</v>
      </c>
      <c r="BL198" s="3" t="s">
        <v>149</v>
      </c>
      <c r="BM198" s="91" t="s">
        <v>305</v>
      </c>
    </row>
    <row r="199" spans="1:65" ht="9.75" customHeight="1">
      <c r="A199" s="103"/>
      <c r="B199" s="104"/>
      <c r="C199" s="103"/>
      <c r="D199" s="105" t="s">
        <v>271</v>
      </c>
      <c r="E199" s="103"/>
      <c r="F199" s="106" t="s">
        <v>306</v>
      </c>
      <c r="G199" s="103"/>
      <c r="H199" s="107">
        <v>2.6890000000000001</v>
      </c>
      <c r="I199" s="103"/>
      <c r="J199" s="103"/>
      <c r="K199" s="103"/>
      <c r="L199" s="104"/>
      <c r="M199" s="108"/>
      <c r="N199" s="103"/>
      <c r="O199" s="103"/>
      <c r="P199" s="103"/>
      <c r="Q199" s="103"/>
      <c r="R199" s="103"/>
      <c r="S199" s="103"/>
      <c r="T199" s="109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10" t="s">
        <v>271</v>
      </c>
      <c r="AU199" s="110" t="s">
        <v>92</v>
      </c>
      <c r="AV199" s="103" t="s">
        <v>92</v>
      </c>
      <c r="AW199" s="103" t="s">
        <v>5</v>
      </c>
      <c r="AX199" s="103" t="s">
        <v>83</v>
      </c>
      <c r="AY199" s="110" t="s">
        <v>84</v>
      </c>
      <c r="AZ199" s="103"/>
      <c r="BA199" s="103"/>
      <c r="BB199" s="103"/>
      <c r="BC199" s="103"/>
      <c r="BD199" s="103"/>
      <c r="BE199" s="103"/>
      <c r="BF199" s="103"/>
      <c r="BG199" s="103"/>
      <c r="BH199" s="103"/>
      <c r="BI199" s="103"/>
      <c r="BJ199" s="103"/>
      <c r="BK199" s="103"/>
      <c r="BL199" s="103"/>
      <c r="BM199" s="103"/>
    </row>
    <row r="200" spans="1:65" ht="24" customHeight="1">
      <c r="A200" s="10"/>
      <c r="B200" s="11"/>
      <c r="C200" s="81" t="s">
        <v>307</v>
      </c>
      <c r="D200" s="81" t="s">
        <v>87</v>
      </c>
      <c r="E200" s="82" t="s">
        <v>308</v>
      </c>
      <c r="F200" s="83" t="s">
        <v>309</v>
      </c>
      <c r="G200" s="84" t="s">
        <v>135</v>
      </c>
      <c r="H200" s="85">
        <v>8.9999999999999993E-3</v>
      </c>
      <c r="I200" s="85"/>
      <c r="J200" s="85">
        <f>ROUND(I200*H200,3)</f>
        <v>0</v>
      </c>
      <c r="K200" s="86"/>
      <c r="L200" s="11"/>
      <c r="M200" s="87" t="s">
        <v>9</v>
      </c>
      <c r="N200" s="88" t="s">
        <v>28</v>
      </c>
      <c r="O200" s="89">
        <v>1.284</v>
      </c>
      <c r="P200" s="89">
        <f>O200*H200</f>
        <v>1.1555999999999999E-2</v>
      </c>
      <c r="Q200" s="89">
        <v>0</v>
      </c>
      <c r="R200" s="89">
        <f>Q200*H200</f>
        <v>0</v>
      </c>
      <c r="S200" s="89">
        <v>0</v>
      </c>
      <c r="T200" s="90">
        <f>S200*H200</f>
        <v>0</v>
      </c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91" t="s">
        <v>149</v>
      </c>
      <c r="AS200" s="10"/>
      <c r="AT200" s="91" t="s">
        <v>87</v>
      </c>
      <c r="AU200" s="91" t="s">
        <v>92</v>
      </c>
      <c r="AV200" s="10"/>
      <c r="AW200" s="10"/>
      <c r="AX200" s="10"/>
      <c r="AY200" s="3" t="s">
        <v>84</v>
      </c>
      <c r="AZ200" s="10"/>
      <c r="BA200" s="10"/>
      <c r="BB200" s="10"/>
      <c r="BC200" s="10"/>
      <c r="BD200" s="10"/>
      <c r="BE200" s="92">
        <f>IF(N200="základná",J200,0)</f>
        <v>0</v>
      </c>
      <c r="BF200" s="92">
        <f>IF(N200="znížená",J200,0)</f>
        <v>0</v>
      </c>
      <c r="BG200" s="92">
        <f>IF(N200="zákl. prenesená",J200,0)</f>
        <v>0</v>
      </c>
      <c r="BH200" s="92">
        <f>IF(N200="zníž. prenesená",J200,0)</f>
        <v>0</v>
      </c>
      <c r="BI200" s="92">
        <f>IF(N200="nulová",J200,0)</f>
        <v>0</v>
      </c>
      <c r="BJ200" s="3" t="s">
        <v>92</v>
      </c>
      <c r="BK200" s="93">
        <f>ROUND(I200*H200,3)</f>
        <v>0</v>
      </c>
      <c r="BL200" s="3" t="s">
        <v>149</v>
      </c>
      <c r="BM200" s="91" t="s">
        <v>310</v>
      </c>
    </row>
    <row r="201" spans="1:65" ht="22.5" customHeight="1">
      <c r="A201" s="69"/>
      <c r="B201" s="70"/>
      <c r="C201" s="69"/>
      <c r="D201" s="71" t="s">
        <v>80</v>
      </c>
      <c r="E201" s="79" t="s">
        <v>311</v>
      </c>
      <c r="F201" s="79" t="s">
        <v>312</v>
      </c>
      <c r="G201" s="69"/>
      <c r="H201" s="69"/>
      <c r="I201" s="69"/>
      <c r="J201" s="80">
        <f>BK201</f>
        <v>0</v>
      </c>
      <c r="K201" s="69"/>
      <c r="L201" s="70"/>
      <c r="M201" s="74"/>
      <c r="N201" s="69"/>
      <c r="O201" s="69"/>
      <c r="P201" s="75">
        <f>P202</f>
        <v>8.0130751999999994</v>
      </c>
      <c r="Q201" s="69"/>
      <c r="R201" s="75">
        <f>R202</f>
        <v>2.4126959999999999E-2</v>
      </c>
      <c r="S201" s="69"/>
      <c r="T201" s="76">
        <f>T202</f>
        <v>0</v>
      </c>
      <c r="U201" s="69"/>
      <c r="V201" s="69"/>
      <c r="W201" s="69"/>
      <c r="X201" s="69"/>
      <c r="Y201" s="69"/>
      <c r="Z201" s="69"/>
      <c r="AA201" s="69"/>
      <c r="AB201" s="69"/>
      <c r="AC201" s="69"/>
      <c r="AD201" s="69"/>
      <c r="AE201" s="69"/>
      <c r="AF201" s="69"/>
      <c r="AG201" s="69"/>
      <c r="AH201" s="69"/>
      <c r="AI201" s="69"/>
      <c r="AJ201" s="69"/>
      <c r="AK201" s="69"/>
      <c r="AL201" s="69"/>
      <c r="AM201" s="69"/>
      <c r="AN201" s="69"/>
      <c r="AO201" s="69"/>
      <c r="AP201" s="69"/>
      <c r="AQ201" s="69"/>
      <c r="AR201" s="71" t="s">
        <v>92</v>
      </c>
      <c r="AS201" s="69"/>
      <c r="AT201" s="77" t="s">
        <v>80</v>
      </c>
      <c r="AU201" s="77" t="s">
        <v>83</v>
      </c>
      <c r="AV201" s="69"/>
      <c r="AW201" s="69"/>
      <c r="AX201" s="69"/>
      <c r="AY201" s="71" t="s">
        <v>84</v>
      </c>
      <c r="AZ201" s="69"/>
      <c r="BA201" s="69"/>
      <c r="BB201" s="69"/>
      <c r="BC201" s="69"/>
      <c r="BD201" s="69"/>
      <c r="BE201" s="69"/>
      <c r="BF201" s="69"/>
      <c r="BG201" s="69"/>
      <c r="BH201" s="69"/>
      <c r="BI201" s="69"/>
      <c r="BJ201" s="69"/>
      <c r="BK201" s="78">
        <f>BK202</f>
        <v>0</v>
      </c>
      <c r="BL201" s="69"/>
      <c r="BM201" s="69"/>
    </row>
    <row r="202" spans="1:65" ht="24" customHeight="1">
      <c r="A202" s="10"/>
      <c r="B202" s="11"/>
      <c r="C202" s="81" t="s">
        <v>313</v>
      </c>
      <c r="D202" s="81" t="s">
        <v>87</v>
      </c>
      <c r="E202" s="82" t="s">
        <v>314</v>
      </c>
      <c r="F202" s="83" t="s">
        <v>315</v>
      </c>
      <c r="G202" s="84" t="s">
        <v>90</v>
      </c>
      <c r="H202" s="85">
        <v>73.111999999999995</v>
      </c>
      <c r="I202" s="85"/>
      <c r="J202" s="85">
        <f>ROUND(I202*H202,3)</f>
        <v>0</v>
      </c>
      <c r="K202" s="86"/>
      <c r="L202" s="11"/>
      <c r="M202" s="87" t="s">
        <v>9</v>
      </c>
      <c r="N202" s="88" t="s">
        <v>28</v>
      </c>
      <c r="O202" s="89">
        <v>0.1096</v>
      </c>
      <c r="P202" s="89">
        <f>O202*H202</f>
        <v>8.0130751999999994</v>
      </c>
      <c r="Q202" s="89">
        <v>3.3E-4</v>
      </c>
      <c r="R202" s="89">
        <f>Q202*H202</f>
        <v>2.4126959999999999E-2</v>
      </c>
      <c r="S202" s="89">
        <v>0</v>
      </c>
      <c r="T202" s="90">
        <f>S202*H202</f>
        <v>0</v>
      </c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91" t="s">
        <v>149</v>
      </c>
      <c r="AS202" s="10"/>
      <c r="AT202" s="91" t="s">
        <v>87</v>
      </c>
      <c r="AU202" s="91" t="s">
        <v>92</v>
      </c>
      <c r="AV202" s="10"/>
      <c r="AW202" s="10"/>
      <c r="AX202" s="10"/>
      <c r="AY202" s="3" t="s">
        <v>84</v>
      </c>
      <c r="AZ202" s="10"/>
      <c r="BA202" s="10"/>
      <c r="BB202" s="10"/>
      <c r="BC202" s="10"/>
      <c r="BD202" s="10"/>
      <c r="BE202" s="92">
        <f>IF(N202="základná",J202,0)</f>
        <v>0</v>
      </c>
      <c r="BF202" s="92">
        <f>IF(N202="znížená",J202,0)</f>
        <v>0</v>
      </c>
      <c r="BG202" s="92">
        <f>IF(N202="zákl. prenesená",J202,0)</f>
        <v>0</v>
      </c>
      <c r="BH202" s="92">
        <f>IF(N202="zníž. prenesená",J202,0)</f>
        <v>0</v>
      </c>
      <c r="BI202" s="92">
        <f>IF(N202="nulová",J202,0)</f>
        <v>0</v>
      </c>
      <c r="BJ202" s="3" t="s">
        <v>92</v>
      </c>
      <c r="BK202" s="93">
        <f>ROUND(I202*H202,3)</f>
        <v>0</v>
      </c>
      <c r="BL202" s="3" t="s">
        <v>149</v>
      </c>
      <c r="BM202" s="91" t="s">
        <v>316</v>
      </c>
    </row>
    <row r="203" spans="1:65" ht="22.5" customHeight="1">
      <c r="A203" s="69"/>
      <c r="B203" s="70"/>
      <c r="C203" s="69"/>
      <c r="D203" s="71" t="s">
        <v>80</v>
      </c>
      <c r="E203" s="79" t="s">
        <v>317</v>
      </c>
      <c r="F203" s="79" t="s">
        <v>318</v>
      </c>
      <c r="G203" s="69"/>
      <c r="H203" s="69"/>
      <c r="I203" s="69"/>
      <c r="J203" s="80">
        <f>BK203</f>
        <v>0</v>
      </c>
      <c r="K203" s="69"/>
      <c r="L203" s="70"/>
      <c r="M203" s="74"/>
      <c r="N203" s="69"/>
      <c r="O203" s="69"/>
      <c r="P203" s="75">
        <f>SUM(P204:P207)</f>
        <v>19.137999999999998</v>
      </c>
      <c r="Q203" s="69"/>
      <c r="R203" s="75">
        <f>SUM(R204:R207)</f>
        <v>4.1000000000000002E-2</v>
      </c>
      <c r="S203" s="69"/>
      <c r="T203" s="76">
        <f>SUM(T204:T207)</f>
        <v>0</v>
      </c>
      <c r="U203" s="69"/>
      <c r="V203" s="69"/>
      <c r="W203" s="69"/>
      <c r="X203" s="69"/>
      <c r="Y203" s="69"/>
      <c r="Z203" s="69"/>
      <c r="AA203" s="69"/>
      <c r="AB203" s="69"/>
      <c r="AC203" s="69"/>
      <c r="AD203" s="69"/>
      <c r="AE203" s="69"/>
      <c r="AF203" s="69"/>
      <c r="AG203" s="69"/>
      <c r="AH203" s="69"/>
      <c r="AI203" s="69"/>
      <c r="AJ203" s="69"/>
      <c r="AK203" s="69"/>
      <c r="AL203" s="69"/>
      <c r="AM203" s="69"/>
      <c r="AN203" s="69"/>
      <c r="AO203" s="69"/>
      <c r="AP203" s="69"/>
      <c r="AQ203" s="69"/>
      <c r="AR203" s="71" t="s">
        <v>92</v>
      </c>
      <c r="AS203" s="69"/>
      <c r="AT203" s="77" t="s">
        <v>80</v>
      </c>
      <c r="AU203" s="77" t="s">
        <v>83</v>
      </c>
      <c r="AV203" s="69"/>
      <c r="AW203" s="69"/>
      <c r="AX203" s="69"/>
      <c r="AY203" s="71" t="s">
        <v>84</v>
      </c>
      <c r="AZ203" s="69"/>
      <c r="BA203" s="69"/>
      <c r="BB203" s="69"/>
      <c r="BC203" s="69"/>
      <c r="BD203" s="69"/>
      <c r="BE203" s="69"/>
      <c r="BF203" s="69"/>
      <c r="BG203" s="69"/>
      <c r="BH203" s="69"/>
      <c r="BI203" s="69"/>
      <c r="BJ203" s="69"/>
      <c r="BK203" s="78">
        <f>SUM(BK204:BK207)</f>
        <v>0</v>
      </c>
      <c r="BL203" s="69"/>
      <c r="BM203" s="69"/>
    </row>
    <row r="204" spans="1:65" ht="16.5" customHeight="1">
      <c r="A204" s="10"/>
      <c r="B204" s="11"/>
      <c r="C204" s="81" t="s">
        <v>319</v>
      </c>
      <c r="D204" s="81" t="s">
        <v>87</v>
      </c>
      <c r="E204" s="82" t="s">
        <v>320</v>
      </c>
      <c r="F204" s="83" t="s">
        <v>321</v>
      </c>
      <c r="G204" s="84" t="s">
        <v>90</v>
      </c>
      <c r="H204" s="85">
        <v>100</v>
      </c>
      <c r="I204" s="85"/>
      <c r="J204" s="85">
        <f t="shared" ref="J204:J207" si="116">ROUND(I204*H204,3)</f>
        <v>0</v>
      </c>
      <c r="K204" s="86"/>
      <c r="L204" s="11"/>
      <c r="M204" s="87" t="s">
        <v>9</v>
      </c>
      <c r="N204" s="88" t="s">
        <v>28</v>
      </c>
      <c r="O204" s="89">
        <v>6.4000000000000001E-2</v>
      </c>
      <c r="P204" s="89">
        <f t="shared" ref="P204:P207" si="117">O204*H204</f>
        <v>6.4</v>
      </c>
      <c r="Q204" s="89">
        <v>0</v>
      </c>
      <c r="R204" s="89">
        <f t="shared" ref="R204:R207" si="118">Q204*H204</f>
        <v>0</v>
      </c>
      <c r="S204" s="89">
        <v>0</v>
      </c>
      <c r="T204" s="90">
        <f t="shared" ref="T204:T207" si="119">S204*H204</f>
        <v>0</v>
      </c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91" t="s">
        <v>149</v>
      </c>
      <c r="AS204" s="10"/>
      <c r="AT204" s="91" t="s">
        <v>87</v>
      </c>
      <c r="AU204" s="91" t="s">
        <v>92</v>
      </c>
      <c r="AV204" s="10"/>
      <c r="AW204" s="10"/>
      <c r="AX204" s="10"/>
      <c r="AY204" s="3" t="s">
        <v>84</v>
      </c>
      <c r="AZ204" s="10"/>
      <c r="BA204" s="10"/>
      <c r="BB204" s="10"/>
      <c r="BC204" s="10"/>
      <c r="BD204" s="10"/>
      <c r="BE204" s="92">
        <f t="shared" ref="BE204:BE207" si="120">IF(N204="základná",J204,0)</f>
        <v>0</v>
      </c>
      <c r="BF204" s="92">
        <f t="shared" ref="BF204:BF207" si="121">IF(N204="znížená",J204,0)</f>
        <v>0</v>
      </c>
      <c r="BG204" s="92">
        <f t="shared" ref="BG204:BG207" si="122">IF(N204="zákl. prenesená",J204,0)</f>
        <v>0</v>
      </c>
      <c r="BH204" s="92">
        <f t="shared" ref="BH204:BH207" si="123">IF(N204="zníž. prenesená",J204,0)</f>
        <v>0</v>
      </c>
      <c r="BI204" s="92">
        <f t="shared" ref="BI204:BI207" si="124">IF(N204="nulová",J204,0)</f>
        <v>0</v>
      </c>
      <c r="BJ204" s="3" t="s">
        <v>92</v>
      </c>
      <c r="BK204" s="93">
        <f t="shared" ref="BK204:BK207" si="125">ROUND(I204*H204,3)</f>
        <v>0</v>
      </c>
      <c r="BL204" s="3" t="s">
        <v>149</v>
      </c>
      <c r="BM204" s="91" t="s">
        <v>322</v>
      </c>
    </row>
    <row r="205" spans="1:65" ht="24" customHeight="1">
      <c r="A205" s="10"/>
      <c r="B205" s="11"/>
      <c r="C205" s="81" t="s">
        <v>323</v>
      </c>
      <c r="D205" s="81" t="s">
        <v>87</v>
      </c>
      <c r="E205" s="82" t="s">
        <v>324</v>
      </c>
      <c r="F205" s="83" t="s">
        <v>325</v>
      </c>
      <c r="G205" s="84" t="s">
        <v>90</v>
      </c>
      <c r="H205" s="85">
        <v>100</v>
      </c>
      <c r="I205" s="85"/>
      <c r="J205" s="85">
        <f t="shared" si="116"/>
        <v>0</v>
      </c>
      <c r="K205" s="86"/>
      <c r="L205" s="11"/>
      <c r="M205" s="87" t="s">
        <v>9</v>
      </c>
      <c r="N205" s="88" t="s">
        <v>28</v>
      </c>
      <c r="O205" s="89">
        <v>3.3180000000000001E-2</v>
      </c>
      <c r="P205" s="89">
        <f t="shared" si="117"/>
        <v>3.3180000000000001</v>
      </c>
      <c r="Q205" s="89">
        <v>1E-4</v>
      </c>
      <c r="R205" s="89">
        <f t="shared" si="118"/>
        <v>0.01</v>
      </c>
      <c r="S205" s="89">
        <v>0</v>
      </c>
      <c r="T205" s="90">
        <f t="shared" si="119"/>
        <v>0</v>
      </c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91" t="s">
        <v>149</v>
      </c>
      <c r="AS205" s="10"/>
      <c r="AT205" s="91" t="s">
        <v>87</v>
      </c>
      <c r="AU205" s="91" t="s">
        <v>92</v>
      </c>
      <c r="AV205" s="10"/>
      <c r="AW205" s="10"/>
      <c r="AX205" s="10"/>
      <c r="AY205" s="3" t="s">
        <v>84</v>
      </c>
      <c r="AZ205" s="10"/>
      <c r="BA205" s="10"/>
      <c r="BB205" s="10"/>
      <c r="BC205" s="10"/>
      <c r="BD205" s="10"/>
      <c r="BE205" s="92">
        <f t="shared" si="120"/>
        <v>0</v>
      </c>
      <c r="BF205" s="92">
        <f t="shared" si="121"/>
        <v>0</v>
      </c>
      <c r="BG205" s="92">
        <f t="shared" si="122"/>
        <v>0</v>
      </c>
      <c r="BH205" s="92">
        <f t="shared" si="123"/>
        <v>0</v>
      </c>
      <c r="BI205" s="92">
        <f t="shared" si="124"/>
        <v>0</v>
      </c>
      <c r="BJ205" s="3" t="s">
        <v>92</v>
      </c>
      <c r="BK205" s="93">
        <f t="shared" si="125"/>
        <v>0</v>
      </c>
      <c r="BL205" s="3" t="s">
        <v>149</v>
      </c>
      <c r="BM205" s="91" t="s">
        <v>326</v>
      </c>
    </row>
    <row r="206" spans="1:65" ht="36" customHeight="1">
      <c r="A206" s="10"/>
      <c r="B206" s="11"/>
      <c r="C206" s="81" t="s">
        <v>327</v>
      </c>
      <c r="D206" s="81" t="s">
        <v>87</v>
      </c>
      <c r="E206" s="82" t="s">
        <v>328</v>
      </c>
      <c r="F206" s="83" t="s">
        <v>329</v>
      </c>
      <c r="G206" s="84" t="s">
        <v>90</v>
      </c>
      <c r="H206" s="85">
        <v>100</v>
      </c>
      <c r="I206" s="85"/>
      <c r="J206" s="85">
        <f t="shared" si="116"/>
        <v>0</v>
      </c>
      <c r="K206" s="86"/>
      <c r="L206" s="11"/>
      <c r="M206" s="87" t="s">
        <v>9</v>
      </c>
      <c r="N206" s="88" t="s">
        <v>28</v>
      </c>
      <c r="O206" s="89">
        <v>3.6999999999999998E-2</v>
      </c>
      <c r="P206" s="89">
        <f t="shared" si="117"/>
        <v>3.6999999999999997</v>
      </c>
      <c r="Q206" s="89">
        <v>1E-4</v>
      </c>
      <c r="R206" s="89">
        <f t="shared" si="118"/>
        <v>0.01</v>
      </c>
      <c r="S206" s="89">
        <v>0</v>
      </c>
      <c r="T206" s="90">
        <f t="shared" si="119"/>
        <v>0</v>
      </c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91" t="s">
        <v>149</v>
      </c>
      <c r="AS206" s="10"/>
      <c r="AT206" s="91" t="s">
        <v>87</v>
      </c>
      <c r="AU206" s="91" t="s">
        <v>92</v>
      </c>
      <c r="AV206" s="10"/>
      <c r="AW206" s="10"/>
      <c r="AX206" s="10"/>
      <c r="AY206" s="3" t="s">
        <v>84</v>
      </c>
      <c r="AZ206" s="10"/>
      <c r="BA206" s="10"/>
      <c r="BB206" s="10"/>
      <c r="BC206" s="10"/>
      <c r="BD206" s="10"/>
      <c r="BE206" s="92">
        <f t="shared" si="120"/>
        <v>0</v>
      </c>
      <c r="BF206" s="92">
        <f t="shared" si="121"/>
        <v>0</v>
      </c>
      <c r="BG206" s="92">
        <f t="shared" si="122"/>
        <v>0</v>
      </c>
      <c r="BH206" s="92">
        <f t="shared" si="123"/>
        <v>0</v>
      </c>
      <c r="BI206" s="92">
        <f t="shared" si="124"/>
        <v>0</v>
      </c>
      <c r="BJ206" s="3" t="s">
        <v>92</v>
      </c>
      <c r="BK206" s="93">
        <f t="shared" si="125"/>
        <v>0</v>
      </c>
      <c r="BL206" s="3" t="s">
        <v>149</v>
      </c>
      <c r="BM206" s="91" t="s">
        <v>330</v>
      </c>
    </row>
    <row r="207" spans="1:65" ht="36" customHeight="1">
      <c r="A207" s="10"/>
      <c r="B207" s="11"/>
      <c r="C207" s="81" t="s">
        <v>331</v>
      </c>
      <c r="D207" s="81" t="s">
        <v>87</v>
      </c>
      <c r="E207" s="82" t="s">
        <v>332</v>
      </c>
      <c r="F207" s="83" t="s">
        <v>333</v>
      </c>
      <c r="G207" s="84" t="s">
        <v>90</v>
      </c>
      <c r="H207" s="85">
        <v>100</v>
      </c>
      <c r="I207" s="85"/>
      <c r="J207" s="85">
        <f t="shared" si="116"/>
        <v>0</v>
      </c>
      <c r="K207" s="86"/>
      <c r="L207" s="11"/>
      <c r="M207" s="87" t="s">
        <v>9</v>
      </c>
      <c r="N207" s="88" t="s">
        <v>28</v>
      </c>
      <c r="O207" s="89">
        <v>5.7200000000000001E-2</v>
      </c>
      <c r="P207" s="89">
        <f t="shared" si="117"/>
        <v>5.72</v>
      </c>
      <c r="Q207" s="89">
        <v>2.1000000000000001E-4</v>
      </c>
      <c r="R207" s="89">
        <f t="shared" si="118"/>
        <v>2.1000000000000001E-2</v>
      </c>
      <c r="S207" s="89">
        <v>0</v>
      </c>
      <c r="T207" s="90">
        <f t="shared" si="119"/>
        <v>0</v>
      </c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91" t="s">
        <v>149</v>
      </c>
      <c r="AS207" s="10"/>
      <c r="AT207" s="91" t="s">
        <v>87</v>
      </c>
      <c r="AU207" s="91" t="s">
        <v>92</v>
      </c>
      <c r="AV207" s="10"/>
      <c r="AW207" s="10"/>
      <c r="AX207" s="10"/>
      <c r="AY207" s="3" t="s">
        <v>84</v>
      </c>
      <c r="AZ207" s="10"/>
      <c r="BA207" s="10"/>
      <c r="BB207" s="10"/>
      <c r="BC207" s="10"/>
      <c r="BD207" s="10"/>
      <c r="BE207" s="92">
        <f t="shared" si="120"/>
        <v>0</v>
      </c>
      <c r="BF207" s="92">
        <f t="shared" si="121"/>
        <v>0</v>
      </c>
      <c r="BG207" s="92">
        <f t="shared" si="122"/>
        <v>0</v>
      </c>
      <c r="BH207" s="92">
        <f t="shared" si="123"/>
        <v>0</v>
      </c>
      <c r="BI207" s="92">
        <f t="shared" si="124"/>
        <v>0</v>
      </c>
      <c r="BJ207" s="3" t="s">
        <v>92</v>
      </c>
      <c r="BK207" s="93">
        <f t="shared" si="125"/>
        <v>0</v>
      </c>
      <c r="BL207" s="3" t="s">
        <v>149</v>
      </c>
      <c r="BM207" s="91" t="s">
        <v>334</v>
      </c>
    </row>
    <row r="208" spans="1:65" ht="25.5" customHeight="1">
      <c r="A208" s="69"/>
      <c r="B208" s="70"/>
      <c r="C208" s="69"/>
      <c r="D208" s="71" t="s">
        <v>80</v>
      </c>
      <c r="E208" s="72" t="s">
        <v>198</v>
      </c>
      <c r="F208" s="72" t="s">
        <v>335</v>
      </c>
      <c r="G208" s="69"/>
      <c r="H208" s="69"/>
      <c r="I208" s="69"/>
      <c r="J208" s="73">
        <f t="shared" ref="J208:J209" si="126">BK208</f>
        <v>0</v>
      </c>
      <c r="K208" s="69"/>
      <c r="L208" s="70"/>
      <c r="M208" s="74"/>
      <c r="N208" s="69"/>
      <c r="O208" s="69"/>
      <c r="P208" s="75">
        <f>P209+P275</f>
        <v>73.375500000000002</v>
      </c>
      <c r="Q208" s="69"/>
      <c r="R208" s="75">
        <f>R209+R275</f>
        <v>0.15976700000000002</v>
      </c>
      <c r="S208" s="69"/>
      <c r="T208" s="76">
        <f>T209+T275</f>
        <v>0</v>
      </c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  <c r="AE208" s="69"/>
      <c r="AF208" s="69"/>
      <c r="AG208" s="69"/>
      <c r="AH208" s="69"/>
      <c r="AI208" s="69"/>
      <c r="AJ208" s="69"/>
      <c r="AK208" s="69"/>
      <c r="AL208" s="69"/>
      <c r="AM208" s="69"/>
      <c r="AN208" s="69"/>
      <c r="AO208" s="69"/>
      <c r="AP208" s="69"/>
      <c r="AQ208" s="69"/>
      <c r="AR208" s="71" t="s">
        <v>85</v>
      </c>
      <c r="AS208" s="69"/>
      <c r="AT208" s="77" t="s">
        <v>80</v>
      </c>
      <c r="AU208" s="77" t="s">
        <v>2</v>
      </c>
      <c r="AV208" s="69"/>
      <c r="AW208" s="69"/>
      <c r="AX208" s="69"/>
      <c r="AY208" s="71" t="s">
        <v>84</v>
      </c>
      <c r="AZ208" s="69"/>
      <c r="BA208" s="69"/>
      <c r="BB208" s="69"/>
      <c r="BC208" s="69"/>
      <c r="BD208" s="69"/>
      <c r="BE208" s="69"/>
      <c r="BF208" s="69"/>
      <c r="BG208" s="69"/>
      <c r="BH208" s="69"/>
      <c r="BI208" s="69"/>
      <c r="BJ208" s="69"/>
      <c r="BK208" s="78">
        <f>BK209+BK275</f>
        <v>0</v>
      </c>
      <c r="BL208" s="69"/>
      <c r="BM208" s="69"/>
    </row>
    <row r="209" spans="1:65" ht="22.5" customHeight="1">
      <c r="A209" s="69"/>
      <c r="B209" s="70"/>
      <c r="C209" s="69"/>
      <c r="D209" s="71" t="s">
        <v>80</v>
      </c>
      <c r="E209" s="79" t="s">
        <v>336</v>
      </c>
      <c r="F209" s="79" t="s">
        <v>337</v>
      </c>
      <c r="G209" s="69"/>
      <c r="H209" s="69"/>
      <c r="I209" s="69"/>
      <c r="J209" s="80">
        <f t="shared" si="126"/>
        <v>0</v>
      </c>
      <c r="K209" s="69"/>
      <c r="L209" s="70"/>
      <c r="M209" s="74"/>
      <c r="N209" s="69"/>
      <c r="O209" s="69"/>
      <c r="P209" s="75">
        <f>SUM(P210:P274)</f>
        <v>73.3065</v>
      </c>
      <c r="Q209" s="69"/>
      <c r="R209" s="75">
        <f>SUM(R210:R274)</f>
        <v>0.15976700000000002</v>
      </c>
      <c r="S209" s="69"/>
      <c r="T209" s="76">
        <f>SUM(T210:T274)</f>
        <v>0</v>
      </c>
      <c r="U209" s="69"/>
      <c r="V209" s="69"/>
      <c r="W209" s="69"/>
      <c r="X209" s="69"/>
      <c r="Y209" s="69"/>
      <c r="Z209" s="69"/>
      <c r="AA209" s="69"/>
      <c r="AB209" s="69"/>
      <c r="AC209" s="69"/>
      <c r="AD209" s="69"/>
      <c r="AE209" s="69"/>
      <c r="AF209" s="69"/>
      <c r="AG209" s="69"/>
      <c r="AH209" s="69"/>
      <c r="AI209" s="69"/>
      <c r="AJ209" s="69"/>
      <c r="AK209" s="69"/>
      <c r="AL209" s="69"/>
      <c r="AM209" s="69"/>
      <c r="AN209" s="69"/>
      <c r="AO209" s="69"/>
      <c r="AP209" s="69"/>
      <c r="AQ209" s="69"/>
      <c r="AR209" s="71" t="s">
        <v>85</v>
      </c>
      <c r="AS209" s="69"/>
      <c r="AT209" s="77" t="s">
        <v>80</v>
      </c>
      <c r="AU209" s="77" t="s">
        <v>83</v>
      </c>
      <c r="AV209" s="69"/>
      <c r="AW209" s="69"/>
      <c r="AX209" s="69"/>
      <c r="AY209" s="71" t="s">
        <v>84</v>
      </c>
      <c r="AZ209" s="69"/>
      <c r="BA209" s="69"/>
      <c r="BB209" s="69"/>
      <c r="BC209" s="69"/>
      <c r="BD209" s="69"/>
      <c r="BE209" s="69"/>
      <c r="BF209" s="69"/>
      <c r="BG209" s="69"/>
      <c r="BH209" s="69"/>
      <c r="BI209" s="69"/>
      <c r="BJ209" s="69"/>
      <c r="BK209" s="78">
        <f>SUM(BK210:BK274)</f>
        <v>0</v>
      </c>
      <c r="BL209" s="69"/>
      <c r="BM209" s="69"/>
    </row>
    <row r="210" spans="1:65" ht="24" customHeight="1">
      <c r="A210" s="10"/>
      <c r="B210" s="11"/>
      <c r="C210" s="81" t="s">
        <v>338</v>
      </c>
      <c r="D210" s="81" t="s">
        <v>87</v>
      </c>
      <c r="E210" s="82" t="s">
        <v>339</v>
      </c>
      <c r="F210" s="83" t="s">
        <v>340</v>
      </c>
      <c r="G210" s="84" t="s">
        <v>113</v>
      </c>
      <c r="H210" s="85">
        <v>62.5</v>
      </c>
      <c r="I210" s="85"/>
      <c r="J210" s="85">
        <f t="shared" ref="J210:J274" si="127">ROUND(I210*H210,3)</f>
        <v>0</v>
      </c>
      <c r="K210" s="86"/>
      <c r="L210" s="11"/>
      <c r="M210" s="87" t="s">
        <v>9</v>
      </c>
      <c r="N210" s="88" t="s">
        <v>28</v>
      </c>
      <c r="O210" s="89">
        <v>0.08</v>
      </c>
      <c r="P210" s="89">
        <f t="shared" ref="P210:P274" si="128">O210*H210</f>
        <v>5</v>
      </c>
      <c r="Q210" s="89">
        <v>0</v>
      </c>
      <c r="R210" s="89">
        <f t="shared" ref="R210:R274" si="129">Q210*H210</f>
        <v>0</v>
      </c>
      <c r="S210" s="89">
        <v>0</v>
      </c>
      <c r="T210" s="90">
        <f t="shared" ref="T210:T274" si="130">S210*H210</f>
        <v>0</v>
      </c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91" t="s">
        <v>341</v>
      </c>
      <c r="AS210" s="10"/>
      <c r="AT210" s="91" t="s">
        <v>87</v>
      </c>
      <c r="AU210" s="91" t="s">
        <v>92</v>
      </c>
      <c r="AV210" s="10"/>
      <c r="AW210" s="10"/>
      <c r="AX210" s="10"/>
      <c r="AY210" s="3" t="s">
        <v>84</v>
      </c>
      <c r="AZ210" s="10"/>
      <c r="BA210" s="10"/>
      <c r="BB210" s="10"/>
      <c r="BC210" s="10"/>
      <c r="BD210" s="10"/>
      <c r="BE210" s="92">
        <f t="shared" ref="BE210:BE274" si="131">IF(N210="základná",J210,0)</f>
        <v>0</v>
      </c>
      <c r="BF210" s="92">
        <f t="shared" ref="BF210:BF274" si="132">IF(N210="znížená",J210,0)</f>
        <v>0</v>
      </c>
      <c r="BG210" s="92">
        <f t="shared" ref="BG210:BG274" si="133">IF(N210="zákl. prenesená",J210,0)</f>
        <v>0</v>
      </c>
      <c r="BH210" s="92">
        <f t="shared" ref="BH210:BH274" si="134">IF(N210="zníž. prenesená",J210,0)</f>
        <v>0</v>
      </c>
      <c r="BI210" s="92">
        <f t="shared" ref="BI210:BI274" si="135">IF(N210="nulová",J210,0)</f>
        <v>0</v>
      </c>
      <c r="BJ210" s="3" t="s">
        <v>92</v>
      </c>
      <c r="BK210" s="93">
        <f t="shared" ref="BK210:BK274" si="136">ROUND(I210*H210,3)</f>
        <v>0</v>
      </c>
      <c r="BL210" s="3" t="s">
        <v>341</v>
      </c>
      <c r="BM210" s="91" t="s">
        <v>342</v>
      </c>
    </row>
    <row r="211" spans="1:65" ht="16.5" customHeight="1">
      <c r="A211" s="10"/>
      <c r="B211" s="11"/>
      <c r="C211" s="94" t="s">
        <v>343</v>
      </c>
      <c r="D211" s="94" t="s">
        <v>198</v>
      </c>
      <c r="E211" s="95" t="s">
        <v>344</v>
      </c>
      <c r="F211" s="96" t="s">
        <v>345</v>
      </c>
      <c r="G211" s="97" t="s">
        <v>113</v>
      </c>
      <c r="H211" s="98">
        <v>62.5</v>
      </c>
      <c r="I211" s="98"/>
      <c r="J211" s="98">
        <f t="shared" si="127"/>
        <v>0</v>
      </c>
      <c r="K211" s="99"/>
      <c r="L211" s="100"/>
      <c r="M211" s="101" t="s">
        <v>9</v>
      </c>
      <c r="N211" s="102" t="s">
        <v>28</v>
      </c>
      <c r="O211" s="89">
        <v>0</v>
      </c>
      <c r="P211" s="89">
        <f t="shared" si="128"/>
        <v>0</v>
      </c>
      <c r="Q211" s="89">
        <v>1.7000000000000001E-4</v>
      </c>
      <c r="R211" s="89">
        <f t="shared" si="129"/>
        <v>1.0625000000000001E-2</v>
      </c>
      <c r="S211" s="89">
        <v>0</v>
      </c>
      <c r="T211" s="90">
        <f t="shared" si="130"/>
        <v>0</v>
      </c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91" t="s">
        <v>346</v>
      </c>
      <c r="AS211" s="10"/>
      <c r="AT211" s="91" t="s">
        <v>198</v>
      </c>
      <c r="AU211" s="91" t="s">
        <v>92</v>
      </c>
      <c r="AV211" s="10"/>
      <c r="AW211" s="10"/>
      <c r="AX211" s="10"/>
      <c r="AY211" s="3" t="s">
        <v>84</v>
      </c>
      <c r="AZ211" s="10"/>
      <c r="BA211" s="10"/>
      <c r="BB211" s="10"/>
      <c r="BC211" s="10"/>
      <c r="BD211" s="10"/>
      <c r="BE211" s="92">
        <f t="shared" si="131"/>
        <v>0</v>
      </c>
      <c r="BF211" s="92">
        <f t="shared" si="132"/>
        <v>0</v>
      </c>
      <c r="BG211" s="92">
        <f t="shared" si="133"/>
        <v>0</v>
      </c>
      <c r="BH211" s="92">
        <f t="shared" si="134"/>
        <v>0</v>
      </c>
      <c r="BI211" s="92">
        <f t="shared" si="135"/>
        <v>0</v>
      </c>
      <c r="BJ211" s="3" t="s">
        <v>92</v>
      </c>
      <c r="BK211" s="93">
        <f t="shared" si="136"/>
        <v>0</v>
      </c>
      <c r="BL211" s="3" t="s">
        <v>346</v>
      </c>
      <c r="BM211" s="91" t="s">
        <v>347</v>
      </c>
    </row>
    <row r="212" spans="1:65" ht="24" customHeight="1">
      <c r="A212" s="10"/>
      <c r="B212" s="11"/>
      <c r="C212" s="81" t="s">
        <v>348</v>
      </c>
      <c r="D212" s="81" t="s">
        <v>87</v>
      </c>
      <c r="E212" s="82" t="s">
        <v>349</v>
      </c>
      <c r="F212" s="83" t="s">
        <v>350</v>
      </c>
      <c r="G212" s="84" t="s">
        <v>113</v>
      </c>
      <c r="H212" s="85">
        <v>34</v>
      </c>
      <c r="I212" s="85"/>
      <c r="J212" s="85">
        <f t="shared" si="127"/>
        <v>0</v>
      </c>
      <c r="K212" s="86"/>
      <c r="L212" s="11"/>
      <c r="M212" s="87" t="s">
        <v>9</v>
      </c>
      <c r="N212" s="88" t="s">
        <v>28</v>
      </c>
      <c r="O212" s="89">
        <v>0.1085</v>
      </c>
      <c r="P212" s="89">
        <f t="shared" si="128"/>
        <v>3.6890000000000001</v>
      </c>
      <c r="Q212" s="89">
        <v>0</v>
      </c>
      <c r="R212" s="89">
        <f t="shared" si="129"/>
        <v>0</v>
      </c>
      <c r="S212" s="89">
        <v>0</v>
      </c>
      <c r="T212" s="90">
        <f t="shared" si="130"/>
        <v>0</v>
      </c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91" t="s">
        <v>341</v>
      </c>
      <c r="AS212" s="10"/>
      <c r="AT212" s="91" t="s">
        <v>87</v>
      </c>
      <c r="AU212" s="91" t="s">
        <v>92</v>
      </c>
      <c r="AV212" s="10"/>
      <c r="AW212" s="10"/>
      <c r="AX212" s="10"/>
      <c r="AY212" s="3" t="s">
        <v>84</v>
      </c>
      <c r="AZ212" s="10"/>
      <c r="BA212" s="10"/>
      <c r="BB212" s="10"/>
      <c r="BC212" s="10"/>
      <c r="BD212" s="10"/>
      <c r="BE212" s="92">
        <f t="shared" si="131"/>
        <v>0</v>
      </c>
      <c r="BF212" s="92">
        <f t="shared" si="132"/>
        <v>0</v>
      </c>
      <c r="BG212" s="92">
        <f t="shared" si="133"/>
        <v>0</v>
      </c>
      <c r="BH212" s="92">
        <f t="shared" si="134"/>
        <v>0</v>
      </c>
      <c r="BI212" s="92">
        <f t="shared" si="135"/>
        <v>0</v>
      </c>
      <c r="BJ212" s="3" t="s">
        <v>92</v>
      </c>
      <c r="BK212" s="93">
        <f t="shared" si="136"/>
        <v>0</v>
      </c>
      <c r="BL212" s="3" t="s">
        <v>341</v>
      </c>
      <c r="BM212" s="91" t="s">
        <v>351</v>
      </c>
    </row>
    <row r="213" spans="1:65" ht="16.5" customHeight="1">
      <c r="A213" s="10"/>
      <c r="B213" s="11"/>
      <c r="C213" s="94" t="s">
        <v>352</v>
      </c>
      <c r="D213" s="94" t="s">
        <v>198</v>
      </c>
      <c r="E213" s="95" t="s">
        <v>353</v>
      </c>
      <c r="F213" s="96" t="s">
        <v>354</v>
      </c>
      <c r="G213" s="97" t="s">
        <v>113</v>
      </c>
      <c r="H213" s="98">
        <v>34</v>
      </c>
      <c r="I213" s="98"/>
      <c r="J213" s="98">
        <f t="shared" si="127"/>
        <v>0</v>
      </c>
      <c r="K213" s="99"/>
      <c r="L213" s="100"/>
      <c r="M213" s="101" t="s">
        <v>9</v>
      </c>
      <c r="N213" s="102" t="s">
        <v>28</v>
      </c>
      <c r="O213" s="89">
        <v>0</v>
      </c>
      <c r="P213" s="89">
        <f t="shared" si="128"/>
        <v>0</v>
      </c>
      <c r="Q213" s="89">
        <v>2.5000000000000001E-4</v>
      </c>
      <c r="R213" s="89">
        <f t="shared" si="129"/>
        <v>8.5000000000000006E-3</v>
      </c>
      <c r="S213" s="89">
        <v>0</v>
      </c>
      <c r="T213" s="90">
        <f t="shared" si="130"/>
        <v>0</v>
      </c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91" t="s">
        <v>346</v>
      </c>
      <c r="AS213" s="10"/>
      <c r="AT213" s="91" t="s">
        <v>198</v>
      </c>
      <c r="AU213" s="91" t="s">
        <v>92</v>
      </c>
      <c r="AV213" s="10"/>
      <c r="AW213" s="10"/>
      <c r="AX213" s="10"/>
      <c r="AY213" s="3" t="s">
        <v>84</v>
      </c>
      <c r="AZ213" s="10"/>
      <c r="BA213" s="10"/>
      <c r="BB213" s="10"/>
      <c r="BC213" s="10"/>
      <c r="BD213" s="10"/>
      <c r="BE213" s="92">
        <f t="shared" si="131"/>
        <v>0</v>
      </c>
      <c r="BF213" s="92">
        <f t="shared" si="132"/>
        <v>0</v>
      </c>
      <c r="BG213" s="92">
        <f t="shared" si="133"/>
        <v>0</v>
      </c>
      <c r="BH213" s="92">
        <f t="shared" si="134"/>
        <v>0</v>
      </c>
      <c r="BI213" s="92">
        <f t="shared" si="135"/>
        <v>0</v>
      </c>
      <c r="BJ213" s="3" t="s">
        <v>92</v>
      </c>
      <c r="BK213" s="93">
        <f t="shared" si="136"/>
        <v>0</v>
      </c>
      <c r="BL213" s="3" t="s">
        <v>346</v>
      </c>
      <c r="BM213" s="91" t="s">
        <v>355</v>
      </c>
    </row>
    <row r="214" spans="1:65" ht="16.5" customHeight="1">
      <c r="A214" s="10"/>
      <c r="B214" s="11"/>
      <c r="C214" s="94" t="s">
        <v>356</v>
      </c>
      <c r="D214" s="94" t="s">
        <v>198</v>
      </c>
      <c r="E214" s="95" t="s">
        <v>357</v>
      </c>
      <c r="F214" s="96" t="s">
        <v>358</v>
      </c>
      <c r="G214" s="97" t="s">
        <v>113</v>
      </c>
      <c r="H214" s="98">
        <v>1</v>
      </c>
      <c r="I214" s="98"/>
      <c r="J214" s="98">
        <f t="shared" si="127"/>
        <v>0</v>
      </c>
      <c r="K214" s="99"/>
      <c r="L214" s="100"/>
      <c r="M214" s="101" t="s">
        <v>9</v>
      </c>
      <c r="N214" s="102" t="s">
        <v>28</v>
      </c>
      <c r="O214" s="89">
        <v>0</v>
      </c>
      <c r="P214" s="89">
        <f t="shared" si="128"/>
        <v>0</v>
      </c>
      <c r="Q214" s="89">
        <v>2.5000000000000001E-4</v>
      </c>
      <c r="R214" s="89">
        <f t="shared" si="129"/>
        <v>2.5000000000000001E-4</v>
      </c>
      <c r="S214" s="89">
        <v>0</v>
      </c>
      <c r="T214" s="90">
        <f t="shared" si="130"/>
        <v>0</v>
      </c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91" t="s">
        <v>346</v>
      </c>
      <c r="AS214" s="10"/>
      <c r="AT214" s="91" t="s">
        <v>198</v>
      </c>
      <c r="AU214" s="91" t="s">
        <v>92</v>
      </c>
      <c r="AV214" s="10"/>
      <c r="AW214" s="10"/>
      <c r="AX214" s="10"/>
      <c r="AY214" s="3" t="s">
        <v>84</v>
      </c>
      <c r="AZ214" s="10"/>
      <c r="BA214" s="10"/>
      <c r="BB214" s="10"/>
      <c r="BC214" s="10"/>
      <c r="BD214" s="10"/>
      <c r="BE214" s="92">
        <f t="shared" si="131"/>
        <v>0</v>
      </c>
      <c r="BF214" s="92">
        <f t="shared" si="132"/>
        <v>0</v>
      </c>
      <c r="BG214" s="92">
        <f t="shared" si="133"/>
        <v>0</v>
      </c>
      <c r="BH214" s="92">
        <f t="shared" si="134"/>
        <v>0</v>
      </c>
      <c r="BI214" s="92">
        <f t="shared" si="135"/>
        <v>0</v>
      </c>
      <c r="BJ214" s="3" t="s">
        <v>92</v>
      </c>
      <c r="BK214" s="93">
        <f t="shared" si="136"/>
        <v>0</v>
      </c>
      <c r="BL214" s="3" t="s">
        <v>346</v>
      </c>
      <c r="BM214" s="91" t="s">
        <v>359</v>
      </c>
    </row>
    <row r="215" spans="1:65" ht="16.5" customHeight="1">
      <c r="A215" s="10"/>
      <c r="B215" s="11"/>
      <c r="C215" s="94" t="s">
        <v>360</v>
      </c>
      <c r="D215" s="94" t="s">
        <v>198</v>
      </c>
      <c r="E215" s="95" t="s">
        <v>361</v>
      </c>
      <c r="F215" s="96" t="s">
        <v>362</v>
      </c>
      <c r="G215" s="97" t="s">
        <v>113</v>
      </c>
      <c r="H215" s="98">
        <v>6</v>
      </c>
      <c r="I215" s="98"/>
      <c r="J215" s="98">
        <f t="shared" si="127"/>
        <v>0</v>
      </c>
      <c r="K215" s="99"/>
      <c r="L215" s="100"/>
      <c r="M215" s="101" t="s">
        <v>9</v>
      </c>
      <c r="N215" s="102" t="s">
        <v>28</v>
      </c>
      <c r="O215" s="89">
        <v>0</v>
      </c>
      <c r="P215" s="89">
        <f t="shared" si="128"/>
        <v>0</v>
      </c>
      <c r="Q215" s="89">
        <v>2.5000000000000001E-4</v>
      </c>
      <c r="R215" s="89">
        <f t="shared" si="129"/>
        <v>1.5E-3</v>
      </c>
      <c r="S215" s="89">
        <v>0</v>
      </c>
      <c r="T215" s="90">
        <f t="shared" si="130"/>
        <v>0</v>
      </c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91" t="s">
        <v>346</v>
      </c>
      <c r="AS215" s="10"/>
      <c r="AT215" s="91" t="s">
        <v>198</v>
      </c>
      <c r="AU215" s="91" t="s">
        <v>92</v>
      </c>
      <c r="AV215" s="10"/>
      <c r="AW215" s="10"/>
      <c r="AX215" s="10"/>
      <c r="AY215" s="3" t="s">
        <v>84</v>
      </c>
      <c r="AZ215" s="10"/>
      <c r="BA215" s="10"/>
      <c r="BB215" s="10"/>
      <c r="BC215" s="10"/>
      <c r="BD215" s="10"/>
      <c r="BE215" s="92">
        <f t="shared" si="131"/>
        <v>0</v>
      </c>
      <c r="BF215" s="92">
        <f t="shared" si="132"/>
        <v>0</v>
      </c>
      <c r="BG215" s="92">
        <f t="shared" si="133"/>
        <v>0</v>
      </c>
      <c r="BH215" s="92">
        <f t="shared" si="134"/>
        <v>0</v>
      </c>
      <c r="BI215" s="92">
        <f t="shared" si="135"/>
        <v>0</v>
      </c>
      <c r="BJ215" s="3" t="s">
        <v>92</v>
      </c>
      <c r="BK215" s="93">
        <f t="shared" si="136"/>
        <v>0</v>
      </c>
      <c r="BL215" s="3" t="s">
        <v>346</v>
      </c>
      <c r="BM215" s="91" t="s">
        <v>363</v>
      </c>
    </row>
    <row r="216" spans="1:65" ht="16.5" customHeight="1">
      <c r="A216" s="10"/>
      <c r="B216" s="11"/>
      <c r="C216" s="94" t="s">
        <v>364</v>
      </c>
      <c r="D216" s="94" t="s">
        <v>198</v>
      </c>
      <c r="E216" s="95" t="s">
        <v>365</v>
      </c>
      <c r="F216" s="96" t="s">
        <v>366</v>
      </c>
      <c r="G216" s="97" t="s">
        <v>113</v>
      </c>
      <c r="H216" s="98">
        <v>6</v>
      </c>
      <c r="I216" s="98"/>
      <c r="J216" s="98">
        <f t="shared" si="127"/>
        <v>0</v>
      </c>
      <c r="K216" s="99"/>
      <c r="L216" s="100"/>
      <c r="M216" s="101" t="s">
        <v>9</v>
      </c>
      <c r="N216" s="102" t="s">
        <v>28</v>
      </c>
      <c r="O216" s="89">
        <v>0</v>
      </c>
      <c r="P216" s="89">
        <f t="shared" si="128"/>
        <v>0</v>
      </c>
      <c r="Q216" s="89">
        <v>2.5000000000000001E-4</v>
      </c>
      <c r="R216" s="89">
        <f t="shared" si="129"/>
        <v>1.5E-3</v>
      </c>
      <c r="S216" s="89">
        <v>0</v>
      </c>
      <c r="T216" s="90">
        <f t="shared" si="130"/>
        <v>0</v>
      </c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91" t="s">
        <v>346</v>
      </c>
      <c r="AS216" s="10"/>
      <c r="AT216" s="91" t="s">
        <v>198</v>
      </c>
      <c r="AU216" s="91" t="s">
        <v>92</v>
      </c>
      <c r="AV216" s="10"/>
      <c r="AW216" s="10"/>
      <c r="AX216" s="10"/>
      <c r="AY216" s="3" t="s">
        <v>84</v>
      </c>
      <c r="AZ216" s="10"/>
      <c r="BA216" s="10"/>
      <c r="BB216" s="10"/>
      <c r="BC216" s="10"/>
      <c r="BD216" s="10"/>
      <c r="BE216" s="92">
        <f t="shared" si="131"/>
        <v>0</v>
      </c>
      <c r="BF216" s="92">
        <f t="shared" si="132"/>
        <v>0</v>
      </c>
      <c r="BG216" s="92">
        <f t="shared" si="133"/>
        <v>0</v>
      </c>
      <c r="BH216" s="92">
        <f t="shared" si="134"/>
        <v>0</v>
      </c>
      <c r="BI216" s="92">
        <f t="shared" si="135"/>
        <v>0</v>
      </c>
      <c r="BJ216" s="3" t="s">
        <v>92</v>
      </c>
      <c r="BK216" s="93">
        <f t="shared" si="136"/>
        <v>0</v>
      </c>
      <c r="BL216" s="3" t="s">
        <v>346</v>
      </c>
      <c r="BM216" s="91" t="s">
        <v>367</v>
      </c>
    </row>
    <row r="217" spans="1:65" ht="16.5" customHeight="1">
      <c r="A217" s="10"/>
      <c r="B217" s="11"/>
      <c r="C217" s="94" t="s">
        <v>368</v>
      </c>
      <c r="D217" s="94" t="s">
        <v>198</v>
      </c>
      <c r="E217" s="95" t="s">
        <v>369</v>
      </c>
      <c r="F217" s="96" t="s">
        <v>370</v>
      </c>
      <c r="G217" s="97" t="s">
        <v>113</v>
      </c>
      <c r="H217" s="98">
        <v>3</v>
      </c>
      <c r="I217" s="98"/>
      <c r="J217" s="98">
        <f t="shared" si="127"/>
        <v>0</v>
      </c>
      <c r="K217" s="99"/>
      <c r="L217" s="100"/>
      <c r="M217" s="101" t="s">
        <v>9</v>
      </c>
      <c r="N217" s="102" t="s">
        <v>28</v>
      </c>
      <c r="O217" s="89">
        <v>0</v>
      </c>
      <c r="P217" s="89">
        <f t="shared" si="128"/>
        <v>0</v>
      </c>
      <c r="Q217" s="89">
        <v>2.5000000000000001E-4</v>
      </c>
      <c r="R217" s="89">
        <f t="shared" si="129"/>
        <v>7.5000000000000002E-4</v>
      </c>
      <c r="S217" s="89">
        <v>0</v>
      </c>
      <c r="T217" s="90">
        <f t="shared" si="130"/>
        <v>0</v>
      </c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91" t="s">
        <v>346</v>
      </c>
      <c r="AS217" s="10"/>
      <c r="AT217" s="91" t="s">
        <v>198</v>
      </c>
      <c r="AU217" s="91" t="s">
        <v>92</v>
      </c>
      <c r="AV217" s="10"/>
      <c r="AW217" s="10"/>
      <c r="AX217" s="10"/>
      <c r="AY217" s="3" t="s">
        <v>84</v>
      </c>
      <c r="AZ217" s="10"/>
      <c r="BA217" s="10"/>
      <c r="BB217" s="10"/>
      <c r="BC217" s="10"/>
      <c r="BD217" s="10"/>
      <c r="BE217" s="92">
        <f t="shared" si="131"/>
        <v>0</v>
      </c>
      <c r="BF217" s="92">
        <f t="shared" si="132"/>
        <v>0</v>
      </c>
      <c r="BG217" s="92">
        <f t="shared" si="133"/>
        <v>0</v>
      </c>
      <c r="BH217" s="92">
        <f t="shared" si="134"/>
        <v>0</v>
      </c>
      <c r="BI217" s="92">
        <f t="shared" si="135"/>
        <v>0</v>
      </c>
      <c r="BJ217" s="3" t="s">
        <v>92</v>
      </c>
      <c r="BK217" s="93">
        <f t="shared" si="136"/>
        <v>0</v>
      </c>
      <c r="BL217" s="3" t="s">
        <v>346</v>
      </c>
      <c r="BM217" s="91" t="s">
        <v>371</v>
      </c>
    </row>
    <row r="218" spans="1:65" ht="24" customHeight="1">
      <c r="A218" s="10"/>
      <c r="B218" s="11"/>
      <c r="C218" s="81" t="s">
        <v>341</v>
      </c>
      <c r="D218" s="81" t="s">
        <v>87</v>
      </c>
      <c r="E218" s="82" t="s">
        <v>372</v>
      </c>
      <c r="F218" s="83" t="s">
        <v>373</v>
      </c>
      <c r="G218" s="84" t="s">
        <v>113</v>
      </c>
      <c r="H218" s="85">
        <v>17.899999999999999</v>
      </c>
      <c r="I218" s="85"/>
      <c r="J218" s="85">
        <f t="shared" si="127"/>
        <v>0</v>
      </c>
      <c r="K218" s="86"/>
      <c r="L218" s="11"/>
      <c r="M218" s="87" t="s">
        <v>9</v>
      </c>
      <c r="N218" s="88" t="s">
        <v>28</v>
      </c>
      <c r="O218" s="89">
        <v>0.245</v>
      </c>
      <c r="P218" s="89">
        <f t="shared" si="128"/>
        <v>4.3854999999999995</v>
      </c>
      <c r="Q218" s="89">
        <v>0</v>
      </c>
      <c r="R218" s="89">
        <f t="shared" si="129"/>
        <v>0</v>
      </c>
      <c r="S218" s="89">
        <v>0</v>
      </c>
      <c r="T218" s="90">
        <f t="shared" si="130"/>
        <v>0</v>
      </c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91" t="s">
        <v>341</v>
      </c>
      <c r="AS218" s="10"/>
      <c r="AT218" s="91" t="s">
        <v>87</v>
      </c>
      <c r="AU218" s="91" t="s">
        <v>92</v>
      </c>
      <c r="AV218" s="10"/>
      <c r="AW218" s="10"/>
      <c r="AX218" s="10"/>
      <c r="AY218" s="3" t="s">
        <v>84</v>
      </c>
      <c r="AZ218" s="10"/>
      <c r="BA218" s="10"/>
      <c r="BB218" s="10"/>
      <c r="BC218" s="10"/>
      <c r="BD218" s="10"/>
      <c r="BE218" s="92">
        <f t="shared" si="131"/>
        <v>0</v>
      </c>
      <c r="BF218" s="92">
        <f t="shared" si="132"/>
        <v>0</v>
      </c>
      <c r="BG218" s="92">
        <f t="shared" si="133"/>
        <v>0</v>
      </c>
      <c r="BH218" s="92">
        <f t="shared" si="134"/>
        <v>0</v>
      </c>
      <c r="BI218" s="92">
        <f t="shared" si="135"/>
        <v>0</v>
      </c>
      <c r="BJ218" s="3" t="s">
        <v>92</v>
      </c>
      <c r="BK218" s="93">
        <f t="shared" si="136"/>
        <v>0</v>
      </c>
      <c r="BL218" s="3" t="s">
        <v>341</v>
      </c>
      <c r="BM218" s="91" t="s">
        <v>374</v>
      </c>
    </row>
    <row r="219" spans="1:65" ht="24" customHeight="1">
      <c r="A219" s="10"/>
      <c r="B219" s="11"/>
      <c r="C219" s="94" t="s">
        <v>375</v>
      </c>
      <c r="D219" s="94" t="s">
        <v>198</v>
      </c>
      <c r="E219" s="95" t="s">
        <v>376</v>
      </c>
      <c r="F219" s="96" t="s">
        <v>377</v>
      </c>
      <c r="G219" s="97" t="s">
        <v>113</v>
      </c>
      <c r="H219" s="98">
        <v>17.899999999999999</v>
      </c>
      <c r="I219" s="98"/>
      <c r="J219" s="98">
        <f t="shared" si="127"/>
        <v>0</v>
      </c>
      <c r="K219" s="99"/>
      <c r="L219" s="100"/>
      <c r="M219" s="101" t="s">
        <v>9</v>
      </c>
      <c r="N219" s="102" t="s">
        <v>28</v>
      </c>
      <c r="O219" s="89">
        <v>0</v>
      </c>
      <c r="P219" s="89">
        <f t="shared" si="128"/>
        <v>0</v>
      </c>
      <c r="Q219" s="89">
        <v>9.2000000000000003E-4</v>
      </c>
      <c r="R219" s="89">
        <f t="shared" si="129"/>
        <v>1.6468E-2</v>
      </c>
      <c r="S219" s="89">
        <v>0</v>
      </c>
      <c r="T219" s="90">
        <f t="shared" si="130"/>
        <v>0</v>
      </c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91" t="s">
        <v>346</v>
      </c>
      <c r="AS219" s="10"/>
      <c r="AT219" s="91" t="s">
        <v>198</v>
      </c>
      <c r="AU219" s="91" t="s">
        <v>92</v>
      </c>
      <c r="AV219" s="10"/>
      <c r="AW219" s="10"/>
      <c r="AX219" s="10"/>
      <c r="AY219" s="3" t="s">
        <v>84</v>
      </c>
      <c r="AZ219" s="10"/>
      <c r="BA219" s="10"/>
      <c r="BB219" s="10"/>
      <c r="BC219" s="10"/>
      <c r="BD219" s="10"/>
      <c r="BE219" s="92">
        <f t="shared" si="131"/>
        <v>0</v>
      </c>
      <c r="BF219" s="92">
        <f t="shared" si="132"/>
        <v>0</v>
      </c>
      <c r="BG219" s="92">
        <f t="shared" si="133"/>
        <v>0</v>
      </c>
      <c r="BH219" s="92">
        <f t="shared" si="134"/>
        <v>0</v>
      </c>
      <c r="BI219" s="92">
        <f t="shared" si="135"/>
        <v>0</v>
      </c>
      <c r="BJ219" s="3" t="s">
        <v>92</v>
      </c>
      <c r="BK219" s="93">
        <f t="shared" si="136"/>
        <v>0</v>
      </c>
      <c r="BL219" s="3" t="s">
        <v>346</v>
      </c>
      <c r="BM219" s="91" t="s">
        <v>378</v>
      </c>
    </row>
    <row r="220" spans="1:65" ht="24" customHeight="1">
      <c r="A220" s="10"/>
      <c r="B220" s="11"/>
      <c r="C220" s="94" t="s">
        <v>379</v>
      </c>
      <c r="D220" s="94" t="s">
        <v>198</v>
      </c>
      <c r="E220" s="95" t="s">
        <v>380</v>
      </c>
      <c r="F220" s="96" t="s">
        <v>381</v>
      </c>
      <c r="G220" s="97" t="s">
        <v>126</v>
      </c>
      <c r="H220" s="98">
        <v>2</v>
      </c>
      <c r="I220" s="98"/>
      <c r="J220" s="98">
        <f t="shared" si="127"/>
        <v>0</v>
      </c>
      <c r="K220" s="99"/>
      <c r="L220" s="100"/>
      <c r="M220" s="101" t="s">
        <v>9</v>
      </c>
      <c r="N220" s="102" t="s">
        <v>28</v>
      </c>
      <c r="O220" s="89">
        <v>0</v>
      </c>
      <c r="P220" s="89">
        <f t="shared" si="128"/>
        <v>0</v>
      </c>
      <c r="Q220" s="89">
        <v>2.0000000000000002E-5</v>
      </c>
      <c r="R220" s="89">
        <f t="shared" si="129"/>
        <v>4.0000000000000003E-5</v>
      </c>
      <c r="S220" s="89">
        <v>0</v>
      </c>
      <c r="T220" s="90">
        <f t="shared" si="130"/>
        <v>0</v>
      </c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91" t="s">
        <v>346</v>
      </c>
      <c r="AS220" s="10"/>
      <c r="AT220" s="91" t="s">
        <v>198</v>
      </c>
      <c r="AU220" s="91" t="s">
        <v>92</v>
      </c>
      <c r="AV220" s="10"/>
      <c r="AW220" s="10"/>
      <c r="AX220" s="10"/>
      <c r="AY220" s="3" t="s">
        <v>84</v>
      </c>
      <c r="AZ220" s="10"/>
      <c r="BA220" s="10"/>
      <c r="BB220" s="10"/>
      <c r="BC220" s="10"/>
      <c r="BD220" s="10"/>
      <c r="BE220" s="92">
        <f t="shared" si="131"/>
        <v>0</v>
      </c>
      <c r="BF220" s="92">
        <f t="shared" si="132"/>
        <v>0</v>
      </c>
      <c r="BG220" s="92">
        <f t="shared" si="133"/>
        <v>0</v>
      </c>
      <c r="BH220" s="92">
        <f t="shared" si="134"/>
        <v>0</v>
      </c>
      <c r="BI220" s="92">
        <f t="shared" si="135"/>
        <v>0</v>
      </c>
      <c r="BJ220" s="3" t="s">
        <v>92</v>
      </c>
      <c r="BK220" s="93">
        <f t="shared" si="136"/>
        <v>0</v>
      </c>
      <c r="BL220" s="3" t="s">
        <v>346</v>
      </c>
      <c r="BM220" s="91" t="s">
        <v>382</v>
      </c>
    </row>
    <row r="221" spans="1:65" ht="24" customHeight="1">
      <c r="A221" s="10"/>
      <c r="B221" s="11"/>
      <c r="C221" s="94" t="s">
        <v>383</v>
      </c>
      <c r="D221" s="94" t="s">
        <v>198</v>
      </c>
      <c r="E221" s="95" t="s">
        <v>384</v>
      </c>
      <c r="F221" s="96" t="s">
        <v>385</v>
      </c>
      <c r="G221" s="97" t="s">
        <v>126</v>
      </c>
      <c r="H221" s="98">
        <v>5</v>
      </c>
      <c r="I221" s="98"/>
      <c r="J221" s="98">
        <f t="shared" si="127"/>
        <v>0</v>
      </c>
      <c r="K221" s="99"/>
      <c r="L221" s="100"/>
      <c r="M221" s="101" t="s">
        <v>9</v>
      </c>
      <c r="N221" s="102" t="s">
        <v>28</v>
      </c>
      <c r="O221" s="89">
        <v>0</v>
      </c>
      <c r="P221" s="89">
        <f t="shared" si="128"/>
        <v>0</v>
      </c>
      <c r="Q221" s="89">
        <v>3.0000000000000001E-5</v>
      </c>
      <c r="R221" s="89">
        <f t="shared" si="129"/>
        <v>1.5000000000000001E-4</v>
      </c>
      <c r="S221" s="89">
        <v>0</v>
      </c>
      <c r="T221" s="90">
        <f t="shared" si="130"/>
        <v>0</v>
      </c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91" t="s">
        <v>346</v>
      </c>
      <c r="AS221" s="10"/>
      <c r="AT221" s="91" t="s">
        <v>198</v>
      </c>
      <c r="AU221" s="91" t="s">
        <v>92</v>
      </c>
      <c r="AV221" s="10"/>
      <c r="AW221" s="10"/>
      <c r="AX221" s="10"/>
      <c r="AY221" s="3" t="s">
        <v>84</v>
      </c>
      <c r="AZ221" s="10"/>
      <c r="BA221" s="10"/>
      <c r="BB221" s="10"/>
      <c r="BC221" s="10"/>
      <c r="BD221" s="10"/>
      <c r="BE221" s="92">
        <f t="shared" si="131"/>
        <v>0</v>
      </c>
      <c r="BF221" s="92">
        <f t="shared" si="132"/>
        <v>0</v>
      </c>
      <c r="BG221" s="92">
        <f t="shared" si="133"/>
        <v>0</v>
      </c>
      <c r="BH221" s="92">
        <f t="shared" si="134"/>
        <v>0</v>
      </c>
      <c r="BI221" s="92">
        <f t="shared" si="135"/>
        <v>0</v>
      </c>
      <c r="BJ221" s="3" t="s">
        <v>92</v>
      </c>
      <c r="BK221" s="93">
        <f t="shared" si="136"/>
        <v>0</v>
      </c>
      <c r="BL221" s="3" t="s">
        <v>346</v>
      </c>
      <c r="BM221" s="91" t="s">
        <v>386</v>
      </c>
    </row>
    <row r="222" spans="1:65" ht="16.5" customHeight="1">
      <c r="A222" s="10"/>
      <c r="B222" s="11"/>
      <c r="C222" s="81" t="s">
        <v>387</v>
      </c>
      <c r="D222" s="81" t="s">
        <v>87</v>
      </c>
      <c r="E222" s="82" t="s">
        <v>388</v>
      </c>
      <c r="F222" s="83" t="s">
        <v>389</v>
      </c>
      <c r="G222" s="84" t="s">
        <v>126</v>
      </c>
      <c r="H222" s="85">
        <v>11</v>
      </c>
      <c r="I222" s="85"/>
      <c r="J222" s="85">
        <f t="shared" si="127"/>
        <v>0</v>
      </c>
      <c r="K222" s="86"/>
      <c r="L222" s="11"/>
      <c r="M222" s="87" t="s">
        <v>9</v>
      </c>
      <c r="N222" s="88" t="s">
        <v>28</v>
      </c>
      <c r="O222" s="89">
        <v>8.5999999999999993E-2</v>
      </c>
      <c r="P222" s="89">
        <f t="shared" si="128"/>
        <v>0.94599999999999995</v>
      </c>
      <c r="Q222" s="89">
        <v>0</v>
      </c>
      <c r="R222" s="89">
        <f t="shared" si="129"/>
        <v>0</v>
      </c>
      <c r="S222" s="89">
        <v>0</v>
      </c>
      <c r="T222" s="90">
        <f t="shared" si="130"/>
        <v>0</v>
      </c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91" t="s">
        <v>341</v>
      </c>
      <c r="AS222" s="10"/>
      <c r="AT222" s="91" t="s">
        <v>87</v>
      </c>
      <c r="AU222" s="91" t="s">
        <v>92</v>
      </c>
      <c r="AV222" s="10"/>
      <c r="AW222" s="10"/>
      <c r="AX222" s="10"/>
      <c r="AY222" s="3" t="s">
        <v>84</v>
      </c>
      <c r="AZ222" s="10"/>
      <c r="BA222" s="10"/>
      <c r="BB222" s="10"/>
      <c r="BC222" s="10"/>
      <c r="BD222" s="10"/>
      <c r="BE222" s="92">
        <f t="shared" si="131"/>
        <v>0</v>
      </c>
      <c r="BF222" s="92">
        <f t="shared" si="132"/>
        <v>0</v>
      </c>
      <c r="BG222" s="92">
        <f t="shared" si="133"/>
        <v>0</v>
      </c>
      <c r="BH222" s="92">
        <f t="shared" si="134"/>
        <v>0</v>
      </c>
      <c r="BI222" s="92">
        <f t="shared" si="135"/>
        <v>0</v>
      </c>
      <c r="BJ222" s="3" t="s">
        <v>92</v>
      </c>
      <c r="BK222" s="93">
        <f t="shared" si="136"/>
        <v>0</v>
      </c>
      <c r="BL222" s="3" t="s">
        <v>341</v>
      </c>
      <c r="BM222" s="91" t="s">
        <v>390</v>
      </c>
    </row>
    <row r="223" spans="1:65" ht="24" customHeight="1">
      <c r="A223" s="10"/>
      <c r="B223" s="11"/>
      <c r="C223" s="94" t="s">
        <v>391</v>
      </c>
      <c r="D223" s="94" t="s">
        <v>198</v>
      </c>
      <c r="E223" s="95" t="s">
        <v>392</v>
      </c>
      <c r="F223" s="96" t="s">
        <v>393</v>
      </c>
      <c r="G223" s="97" t="s">
        <v>126</v>
      </c>
      <c r="H223" s="98">
        <v>11</v>
      </c>
      <c r="I223" s="98"/>
      <c r="J223" s="98">
        <f t="shared" si="127"/>
        <v>0</v>
      </c>
      <c r="K223" s="99"/>
      <c r="L223" s="100"/>
      <c r="M223" s="101" t="s">
        <v>9</v>
      </c>
      <c r="N223" s="102" t="s">
        <v>28</v>
      </c>
      <c r="O223" s="89">
        <v>0</v>
      </c>
      <c r="P223" s="89">
        <f t="shared" si="128"/>
        <v>0</v>
      </c>
      <c r="Q223" s="89">
        <v>3.0000000000000001E-5</v>
      </c>
      <c r="R223" s="89">
        <f t="shared" si="129"/>
        <v>3.3E-4</v>
      </c>
      <c r="S223" s="89">
        <v>0</v>
      </c>
      <c r="T223" s="90">
        <f t="shared" si="130"/>
        <v>0</v>
      </c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91" t="s">
        <v>346</v>
      </c>
      <c r="AS223" s="10"/>
      <c r="AT223" s="91" t="s">
        <v>198</v>
      </c>
      <c r="AU223" s="91" t="s">
        <v>92</v>
      </c>
      <c r="AV223" s="10"/>
      <c r="AW223" s="10"/>
      <c r="AX223" s="10"/>
      <c r="AY223" s="3" t="s">
        <v>84</v>
      </c>
      <c r="AZ223" s="10"/>
      <c r="BA223" s="10"/>
      <c r="BB223" s="10"/>
      <c r="BC223" s="10"/>
      <c r="BD223" s="10"/>
      <c r="BE223" s="92">
        <f t="shared" si="131"/>
        <v>0</v>
      </c>
      <c r="BF223" s="92">
        <f t="shared" si="132"/>
        <v>0</v>
      </c>
      <c r="BG223" s="92">
        <f t="shared" si="133"/>
        <v>0</v>
      </c>
      <c r="BH223" s="92">
        <f t="shared" si="134"/>
        <v>0</v>
      </c>
      <c r="BI223" s="92">
        <f t="shared" si="135"/>
        <v>0</v>
      </c>
      <c r="BJ223" s="3" t="s">
        <v>92</v>
      </c>
      <c r="BK223" s="93">
        <f t="shared" si="136"/>
        <v>0</v>
      </c>
      <c r="BL223" s="3" t="s">
        <v>346</v>
      </c>
      <c r="BM223" s="91" t="s">
        <v>394</v>
      </c>
    </row>
    <row r="224" spans="1:65" ht="24" customHeight="1">
      <c r="A224" s="10"/>
      <c r="B224" s="11"/>
      <c r="C224" s="81" t="s">
        <v>395</v>
      </c>
      <c r="D224" s="81" t="s">
        <v>87</v>
      </c>
      <c r="E224" s="82" t="s">
        <v>396</v>
      </c>
      <c r="F224" s="83" t="s">
        <v>397</v>
      </c>
      <c r="G224" s="84" t="s">
        <v>126</v>
      </c>
      <c r="H224" s="85">
        <v>2</v>
      </c>
      <c r="I224" s="85"/>
      <c r="J224" s="85">
        <f t="shared" si="127"/>
        <v>0</v>
      </c>
      <c r="K224" s="86"/>
      <c r="L224" s="11"/>
      <c r="M224" s="87" t="s">
        <v>9</v>
      </c>
      <c r="N224" s="88" t="s">
        <v>28</v>
      </c>
      <c r="O224" s="89">
        <v>0.36699999999999999</v>
      </c>
      <c r="P224" s="89">
        <f t="shared" si="128"/>
        <v>0.73399999999999999</v>
      </c>
      <c r="Q224" s="89">
        <v>0</v>
      </c>
      <c r="R224" s="89">
        <f t="shared" si="129"/>
        <v>0</v>
      </c>
      <c r="S224" s="89">
        <v>0</v>
      </c>
      <c r="T224" s="90">
        <f t="shared" si="130"/>
        <v>0</v>
      </c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91" t="s">
        <v>341</v>
      </c>
      <c r="AS224" s="10"/>
      <c r="AT224" s="91" t="s">
        <v>87</v>
      </c>
      <c r="AU224" s="91" t="s">
        <v>92</v>
      </c>
      <c r="AV224" s="10"/>
      <c r="AW224" s="10"/>
      <c r="AX224" s="10"/>
      <c r="AY224" s="3" t="s">
        <v>84</v>
      </c>
      <c r="AZ224" s="10"/>
      <c r="BA224" s="10"/>
      <c r="BB224" s="10"/>
      <c r="BC224" s="10"/>
      <c r="BD224" s="10"/>
      <c r="BE224" s="92">
        <f t="shared" si="131"/>
        <v>0</v>
      </c>
      <c r="BF224" s="92">
        <f t="shared" si="132"/>
        <v>0</v>
      </c>
      <c r="BG224" s="92">
        <f t="shared" si="133"/>
        <v>0</v>
      </c>
      <c r="BH224" s="92">
        <f t="shared" si="134"/>
        <v>0</v>
      </c>
      <c r="BI224" s="92">
        <f t="shared" si="135"/>
        <v>0</v>
      </c>
      <c r="BJ224" s="3" t="s">
        <v>92</v>
      </c>
      <c r="BK224" s="93">
        <f t="shared" si="136"/>
        <v>0</v>
      </c>
      <c r="BL224" s="3" t="s">
        <v>341</v>
      </c>
      <c r="BM224" s="91" t="s">
        <v>398</v>
      </c>
    </row>
    <row r="225" spans="1:65" ht="24" customHeight="1">
      <c r="A225" s="10"/>
      <c r="B225" s="11"/>
      <c r="C225" s="94" t="s">
        <v>399</v>
      </c>
      <c r="D225" s="94" t="s">
        <v>198</v>
      </c>
      <c r="E225" s="95" t="s">
        <v>400</v>
      </c>
      <c r="F225" s="96" t="s">
        <v>401</v>
      </c>
      <c r="G225" s="97" t="s">
        <v>126</v>
      </c>
      <c r="H225" s="98">
        <v>2</v>
      </c>
      <c r="I225" s="98"/>
      <c r="J225" s="98">
        <f t="shared" si="127"/>
        <v>0</v>
      </c>
      <c r="K225" s="99"/>
      <c r="L225" s="100"/>
      <c r="M225" s="101" t="s">
        <v>9</v>
      </c>
      <c r="N225" s="102" t="s">
        <v>28</v>
      </c>
      <c r="O225" s="89">
        <v>0</v>
      </c>
      <c r="P225" s="89">
        <f t="shared" si="128"/>
        <v>0</v>
      </c>
      <c r="Q225" s="89">
        <v>9.7E-5</v>
      </c>
      <c r="R225" s="89">
        <f t="shared" si="129"/>
        <v>1.94E-4</v>
      </c>
      <c r="S225" s="89">
        <v>0</v>
      </c>
      <c r="T225" s="90">
        <f t="shared" si="130"/>
        <v>0</v>
      </c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91" t="s">
        <v>346</v>
      </c>
      <c r="AS225" s="10"/>
      <c r="AT225" s="91" t="s">
        <v>198</v>
      </c>
      <c r="AU225" s="91" t="s">
        <v>92</v>
      </c>
      <c r="AV225" s="10"/>
      <c r="AW225" s="10"/>
      <c r="AX225" s="10"/>
      <c r="AY225" s="3" t="s">
        <v>84</v>
      </c>
      <c r="AZ225" s="10"/>
      <c r="BA225" s="10"/>
      <c r="BB225" s="10"/>
      <c r="BC225" s="10"/>
      <c r="BD225" s="10"/>
      <c r="BE225" s="92">
        <f t="shared" si="131"/>
        <v>0</v>
      </c>
      <c r="BF225" s="92">
        <f t="shared" si="132"/>
        <v>0</v>
      </c>
      <c r="BG225" s="92">
        <f t="shared" si="133"/>
        <v>0</v>
      </c>
      <c r="BH225" s="92">
        <f t="shared" si="134"/>
        <v>0</v>
      </c>
      <c r="BI225" s="92">
        <f t="shared" si="135"/>
        <v>0</v>
      </c>
      <c r="BJ225" s="3" t="s">
        <v>92</v>
      </c>
      <c r="BK225" s="93">
        <f t="shared" si="136"/>
        <v>0</v>
      </c>
      <c r="BL225" s="3" t="s">
        <v>346</v>
      </c>
      <c r="BM225" s="91" t="s">
        <v>402</v>
      </c>
    </row>
    <row r="226" spans="1:65" ht="24" customHeight="1">
      <c r="A226" s="10"/>
      <c r="B226" s="11"/>
      <c r="C226" s="81" t="s">
        <v>403</v>
      </c>
      <c r="D226" s="81" t="s">
        <v>87</v>
      </c>
      <c r="E226" s="82" t="s">
        <v>404</v>
      </c>
      <c r="F226" s="83" t="s">
        <v>405</v>
      </c>
      <c r="G226" s="84" t="s">
        <v>126</v>
      </c>
      <c r="H226" s="85">
        <v>1</v>
      </c>
      <c r="I226" s="85"/>
      <c r="J226" s="85">
        <f t="shared" si="127"/>
        <v>0</v>
      </c>
      <c r="K226" s="86"/>
      <c r="L226" s="11"/>
      <c r="M226" s="87" t="s">
        <v>9</v>
      </c>
      <c r="N226" s="88" t="s">
        <v>28</v>
      </c>
      <c r="O226" s="89">
        <v>3.6999999999999998E-2</v>
      </c>
      <c r="P226" s="89">
        <f t="shared" si="128"/>
        <v>3.6999999999999998E-2</v>
      </c>
      <c r="Q226" s="89">
        <v>0</v>
      </c>
      <c r="R226" s="89">
        <f t="shared" si="129"/>
        <v>0</v>
      </c>
      <c r="S226" s="89">
        <v>0</v>
      </c>
      <c r="T226" s="90">
        <f t="shared" si="130"/>
        <v>0</v>
      </c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91" t="s">
        <v>341</v>
      </c>
      <c r="AS226" s="10"/>
      <c r="AT226" s="91" t="s">
        <v>87</v>
      </c>
      <c r="AU226" s="91" t="s">
        <v>92</v>
      </c>
      <c r="AV226" s="10"/>
      <c r="AW226" s="10"/>
      <c r="AX226" s="10"/>
      <c r="AY226" s="3" t="s">
        <v>84</v>
      </c>
      <c r="AZ226" s="10"/>
      <c r="BA226" s="10"/>
      <c r="BB226" s="10"/>
      <c r="BC226" s="10"/>
      <c r="BD226" s="10"/>
      <c r="BE226" s="92">
        <f t="shared" si="131"/>
        <v>0</v>
      </c>
      <c r="BF226" s="92">
        <f t="shared" si="132"/>
        <v>0</v>
      </c>
      <c r="BG226" s="92">
        <f t="shared" si="133"/>
        <v>0</v>
      </c>
      <c r="BH226" s="92">
        <f t="shared" si="134"/>
        <v>0</v>
      </c>
      <c r="BI226" s="92">
        <f t="shared" si="135"/>
        <v>0</v>
      </c>
      <c r="BJ226" s="3" t="s">
        <v>92</v>
      </c>
      <c r="BK226" s="93">
        <f t="shared" si="136"/>
        <v>0</v>
      </c>
      <c r="BL226" s="3" t="s">
        <v>341</v>
      </c>
      <c r="BM226" s="91" t="s">
        <v>406</v>
      </c>
    </row>
    <row r="227" spans="1:65" ht="24" customHeight="1">
      <c r="A227" s="10"/>
      <c r="B227" s="11"/>
      <c r="C227" s="81" t="s">
        <v>407</v>
      </c>
      <c r="D227" s="81" t="s">
        <v>87</v>
      </c>
      <c r="E227" s="82" t="s">
        <v>408</v>
      </c>
      <c r="F227" s="83" t="s">
        <v>409</v>
      </c>
      <c r="G227" s="84" t="s">
        <v>126</v>
      </c>
      <c r="H227" s="85">
        <v>40</v>
      </c>
      <c r="I227" s="85"/>
      <c r="J227" s="85">
        <f t="shared" si="127"/>
        <v>0</v>
      </c>
      <c r="K227" s="86"/>
      <c r="L227" s="11"/>
      <c r="M227" s="87" t="s">
        <v>9</v>
      </c>
      <c r="N227" s="88" t="s">
        <v>28</v>
      </c>
      <c r="O227" s="89">
        <v>5.6000000000000001E-2</v>
      </c>
      <c r="P227" s="89">
        <f t="shared" si="128"/>
        <v>2.2400000000000002</v>
      </c>
      <c r="Q227" s="89">
        <v>0</v>
      </c>
      <c r="R227" s="89">
        <f t="shared" si="129"/>
        <v>0</v>
      </c>
      <c r="S227" s="89">
        <v>0</v>
      </c>
      <c r="T227" s="90">
        <f t="shared" si="130"/>
        <v>0</v>
      </c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91" t="s">
        <v>341</v>
      </c>
      <c r="AS227" s="10"/>
      <c r="AT227" s="91" t="s">
        <v>87</v>
      </c>
      <c r="AU227" s="91" t="s">
        <v>92</v>
      </c>
      <c r="AV227" s="10"/>
      <c r="AW227" s="10"/>
      <c r="AX227" s="10"/>
      <c r="AY227" s="3" t="s">
        <v>84</v>
      </c>
      <c r="AZ227" s="10"/>
      <c r="BA227" s="10"/>
      <c r="BB227" s="10"/>
      <c r="BC227" s="10"/>
      <c r="BD227" s="10"/>
      <c r="BE227" s="92">
        <f t="shared" si="131"/>
        <v>0</v>
      </c>
      <c r="BF227" s="92">
        <f t="shared" si="132"/>
        <v>0</v>
      </c>
      <c r="BG227" s="92">
        <f t="shared" si="133"/>
        <v>0</v>
      </c>
      <c r="BH227" s="92">
        <f t="shared" si="134"/>
        <v>0</v>
      </c>
      <c r="BI227" s="92">
        <f t="shared" si="135"/>
        <v>0</v>
      </c>
      <c r="BJ227" s="3" t="s">
        <v>92</v>
      </c>
      <c r="BK227" s="93">
        <f t="shared" si="136"/>
        <v>0</v>
      </c>
      <c r="BL227" s="3" t="s">
        <v>341</v>
      </c>
      <c r="BM227" s="91" t="s">
        <v>410</v>
      </c>
    </row>
    <row r="228" spans="1:65" ht="24" customHeight="1">
      <c r="A228" s="10"/>
      <c r="B228" s="11"/>
      <c r="C228" s="94" t="s">
        <v>411</v>
      </c>
      <c r="D228" s="94" t="s">
        <v>198</v>
      </c>
      <c r="E228" s="95" t="s">
        <v>412</v>
      </c>
      <c r="F228" s="96" t="s">
        <v>413</v>
      </c>
      <c r="G228" s="97" t="s">
        <v>126</v>
      </c>
      <c r="H228" s="98">
        <v>40</v>
      </c>
      <c r="I228" s="98"/>
      <c r="J228" s="98">
        <f t="shared" si="127"/>
        <v>0</v>
      </c>
      <c r="K228" s="99"/>
      <c r="L228" s="100"/>
      <c r="M228" s="101" t="s">
        <v>9</v>
      </c>
      <c r="N228" s="102" t="s">
        <v>28</v>
      </c>
      <c r="O228" s="89">
        <v>0</v>
      </c>
      <c r="P228" s="89">
        <f t="shared" si="128"/>
        <v>0</v>
      </c>
      <c r="Q228" s="89">
        <v>0</v>
      </c>
      <c r="R228" s="89">
        <f t="shared" si="129"/>
        <v>0</v>
      </c>
      <c r="S228" s="89">
        <v>0</v>
      </c>
      <c r="T228" s="90">
        <f t="shared" si="130"/>
        <v>0</v>
      </c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91" t="s">
        <v>346</v>
      </c>
      <c r="AS228" s="10"/>
      <c r="AT228" s="91" t="s">
        <v>198</v>
      </c>
      <c r="AU228" s="91" t="s">
        <v>92</v>
      </c>
      <c r="AV228" s="10"/>
      <c r="AW228" s="10"/>
      <c r="AX228" s="10"/>
      <c r="AY228" s="3" t="s">
        <v>84</v>
      </c>
      <c r="AZ228" s="10"/>
      <c r="BA228" s="10"/>
      <c r="BB228" s="10"/>
      <c r="BC228" s="10"/>
      <c r="BD228" s="10"/>
      <c r="BE228" s="92">
        <f t="shared" si="131"/>
        <v>0</v>
      </c>
      <c r="BF228" s="92">
        <f t="shared" si="132"/>
        <v>0</v>
      </c>
      <c r="BG228" s="92">
        <f t="shared" si="133"/>
        <v>0</v>
      </c>
      <c r="BH228" s="92">
        <f t="shared" si="134"/>
        <v>0</v>
      </c>
      <c r="BI228" s="92">
        <f t="shared" si="135"/>
        <v>0</v>
      </c>
      <c r="BJ228" s="3" t="s">
        <v>92</v>
      </c>
      <c r="BK228" s="93">
        <f t="shared" si="136"/>
        <v>0</v>
      </c>
      <c r="BL228" s="3" t="s">
        <v>346</v>
      </c>
      <c r="BM228" s="91" t="s">
        <v>414</v>
      </c>
    </row>
    <row r="229" spans="1:65" ht="24" customHeight="1">
      <c r="A229" s="10"/>
      <c r="B229" s="11"/>
      <c r="C229" s="81" t="s">
        <v>415</v>
      </c>
      <c r="D229" s="81" t="s">
        <v>87</v>
      </c>
      <c r="E229" s="82" t="s">
        <v>416</v>
      </c>
      <c r="F229" s="83" t="s">
        <v>417</v>
      </c>
      <c r="G229" s="84" t="s">
        <v>126</v>
      </c>
      <c r="H229" s="85">
        <v>38</v>
      </c>
      <c r="I229" s="85"/>
      <c r="J229" s="85">
        <f t="shared" si="127"/>
        <v>0</v>
      </c>
      <c r="K229" s="86"/>
      <c r="L229" s="11"/>
      <c r="M229" s="87" t="s">
        <v>9</v>
      </c>
      <c r="N229" s="88" t="s">
        <v>28</v>
      </c>
      <c r="O229" s="89">
        <v>6.4000000000000001E-2</v>
      </c>
      <c r="P229" s="89">
        <f t="shared" si="128"/>
        <v>2.4319999999999999</v>
      </c>
      <c r="Q229" s="89">
        <v>0</v>
      </c>
      <c r="R229" s="89">
        <f t="shared" si="129"/>
        <v>0</v>
      </c>
      <c r="S229" s="89">
        <v>0</v>
      </c>
      <c r="T229" s="90">
        <f t="shared" si="130"/>
        <v>0</v>
      </c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91" t="s">
        <v>341</v>
      </c>
      <c r="AS229" s="10"/>
      <c r="AT229" s="91" t="s">
        <v>87</v>
      </c>
      <c r="AU229" s="91" t="s">
        <v>92</v>
      </c>
      <c r="AV229" s="10"/>
      <c r="AW229" s="10"/>
      <c r="AX229" s="10"/>
      <c r="AY229" s="3" t="s">
        <v>84</v>
      </c>
      <c r="AZ229" s="10"/>
      <c r="BA229" s="10"/>
      <c r="BB229" s="10"/>
      <c r="BC229" s="10"/>
      <c r="BD229" s="10"/>
      <c r="BE229" s="92">
        <f t="shared" si="131"/>
        <v>0</v>
      </c>
      <c r="BF229" s="92">
        <f t="shared" si="132"/>
        <v>0</v>
      </c>
      <c r="BG229" s="92">
        <f t="shared" si="133"/>
        <v>0</v>
      </c>
      <c r="BH229" s="92">
        <f t="shared" si="134"/>
        <v>0</v>
      </c>
      <c r="BI229" s="92">
        <f t="shared" si="135"/>
        <v>0</v>
      </c>
      <c r="BJ229" s="3" t="s">
        <v>92</v>
      </c>
      <c r="BK229" s="93">
        <f t="shared" si="136"/>
        <v>0</v>
      </c>
      <c r="BL229" s="3" t="s">
        <v>341</v>
      </c>
      <c r="BM229" s="91" t="s">
        <v>418</v>
      </c>
    </row>
    <row r="230" spans="1:65" ht="24" customHeight="1">
      <c r="A230" s="10"/>
      <c r="B230" s="11"/>
      <c r="C230" s="81" t="s">
        <v>419</v>
      </c>
      <c r="D230" s="81" t="s">
        <v>87</v>
      </c>
      <c r="E230" s="82" t="s">
        <v>420</v>
      </c>
      <c r="F230" s="83" t="s">
        <v>421</v>
      </c>
      <c r="G230" s="84" t="s">
        <v>126</v>
      </c>
      <c r="H230" s="85">
        <v>8</v>
      </c>
      <c r="I230" s="85"/>
      <c r="J230" s="85">
        <f t="shared" si="127"/>
        <v>0</v>
      </c>
      <c r="K230" s="86"/>
      <c r="L230" s="11"/>
      <c r="M230" s="87" t="s">
        <v>9</v>
      </c>
      <c r="N230" s="88" t="s">
        <v>28</v>
      </c>
      <c r="O230" s="89">
        <v>9.5000000000000001E-2</v>
      </c>
      <c r="P230" s="89">
        <f t="shared" si="128"/>
        <v>0.76</v>
      </c>
      <c r="Q230" s="89">
        <v>0</v>
      </c>
      <c r="R230" s="89">
        <f t="shared" si="129"/>
        <v>0</v>
      </c>
      <c r="S230" s="89">
        <v>0</v>
      </c>
      <c r="T230" s="90">
        <f t="shared" si="130"/>
        <v>0</v>
      </c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91" t="s">
        <v>341</v>
      </c>
      <c r="AS230" s="10"/>
      <c r="AT230" s="91" t="s">
        <v>87</v>
      </c>
      <c r="AU230" s="91" t="s">
        <v>92</v>
      </c>
      <c r="AV230" s="10"/>
      <c r="AW230" s="10"/>
      <c r="AX230" s="10"/>
      <c r="AY230" s="3" t="s">
        <v>84</v>
      </c>
      <c r="AZ230" s="10"/>
      <c r="BA230" s="10"/>
      <c r="BB230" s="10"/>
      <c r="BC230" s="10"/>
      <c r="BD230" s="10"/>
      <c r="BE230" s="92">
        <f t="shared" si="131"/>
        <v>0</v>
      </c>
      <c r="BF230" s="92">
        <f t="shared" si="132"/>
        <v>0</v>
      </c>
      <c r="BG230" s="92">
        <f t="shared" si="133"/>
        <v>0</v>
      </c>
      <c r="BH230" s="92">
        <f t="shared" si="134"/>
        <v>0</v>
      </c>
      <c r="BI230" s="92">
        <f t="shared" si="135"/>
        <v>0</v>
      </c>
      <c r="BJ230" s="3" t="s">
        <v>92</v>
      </c>
      <c r="BK230" s="93">
        <f t="shared" si="136"/>
        <v>0</v>
      </c>
      <c r="BL230" s="3" t="s">
        <v>341</v>
      </c>
      <c r="BM230" s="91" t="s">
        <v>422</v>
      </c>
    </row>
    <row r="231" spans="1:65" ht="24" customHeight="1">
      <c r="A231" s="10"/>
      <c r="B231" s="11"/>
      <c r="C231" s="81" t="s">
        <v>423</v>
      </c>
      <c r="D231" s="81" t="s">
        <v>87</v>
      </c>
      <c r="E231" s="82" t="s">
        <v>424</v>
      </c>
      <c r="F231" s="83" t="s">
        <v>425</v>
      </c>
      <c r="G231" s="84" t="s">
        <v>126</v>
      </c>
      <c r="H231" s="85">
        <v>1</v>
      </c>
      <c r="I231" s="85"/>
      <c r="J231" s="85">
        <f t="shared" si="127"/>
        <v>0</v>
      </c>
      <c r="K231" s="86"/>
      <c r="L231" s="11"/>
      <c r="M231" s="87" t="s">
        <v>9</v>
      </c>
      <c r="N231" s="88" t="s">
        <v>28</v>
      </c>
      <c r="O231" s="89">
        <v>0.159</v>
      </c>
      <c r="P231" s="89">
        <f t="shared" si="128"/>
        <v>0.159</v>
      </c>
      <c r="Q231" s="89">
        <v>0</v>
      </c>
      <c r="R231" s="89">
        <f t="shared" si="129"/>
        <v>0</v>
      </c>
      <c r="S231" s="89">
        <v>0</v>
      </c>
      <c r="T231" s="90">
        <f t="shared" si="130"/>
        <v>0</v>
      </c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91" t="s">
        <v>341</v>
      </c>
      <c r="AS231" s="10"/>
      <c r="AT231" s="91" t="s">
        <v>87</v>
      </c>
      <c r="AU231" s="91" t="s">
        <v>92</v>
      </c>
      <c r="AV231" s="10"/>
      <c r="AW231" s="10"/>
      <c r="AX231" s="10"/>
      <c r="AY231" s="3" t="s">
        <v>84</v>
      </c>
      <c r="AZ231" s="10"/>
      <c r="BA231" s="10"/>
      <c r="BB231" s="10"/>
      <c r="BC231" s="10"/>
      <c r="BD231" s="10"/>
      <c r="BE231" s="92">
        <f t="shared" si="131"/>
        <v>0</v>
      </c>
      <c r="BF231" s="92">
        <f t="shared" si="132"/>
        <v>0</v>
      </c>
      <c r="BG231" s="92">
        <f t="shared" si="133"/>
        <v>0</v>
      </c>
      <c r="BH231" s="92">
        <f t="shared" si="134"/>
        <v>0</v>
      </c>
      <c r="BI231" s="92">
        <f t="shared" si="135"/>
        <v>0</v>
      </c>
      <c r="BJ231" s="3" t="s">
        <v>92</v>
      </c>
      <c r="BK231" s="93">
        <f t="shared" si="136"/>
        <v>0</v>
      </c>
      <c r="BL231" s="3" t="s">
        <v>341</v>
      </c>
      <c r="BM231" s="91" t="s">
        <v>426</v>
      </c>
    </row>
    <row r="232" spans="1:65" ht="24" customHeight="1">
      <c r="A232" s="10"/>
      <c r="B232" s="11"/>
      <c r="C232" s="94" t="s">
        <v>427</v>
      </c>
      <c r="D232" s="94" t="s">
        <v>198</v>
      </c>
      <c r="E232" s="95" t="s">
        <v>428</v>
      </c>
      <c r="F232" s="96" t="s">
        <v>429</v>
      </c>
      <c r="G232" s="97" t="s">
        <v>126</v>
      </c>
      <c r="H232" s="98">
        <v>1</v>
      </c>
      <c r="I232" s="98"/>
      <c r="J232" s="98">
        <f t="shared" si="127"/>
        <v>0</v>
      </c>
      <c r="K232" s="99"/>
      <c r="L232" s="100"/>
      <c r="M232" s="101" t="s">
        <v>9</v>
      </c>
      <c r="N232" s="102" t="s">
        <v>28</v>
      </c>
      <c r="O232" s="89">
        <v>0</v>
      </c>
      <c r="P232" s="89">
        <f t="shared" si="128"/>
        <v>0</v>
      </c>
      <c r="Q232" s="89">
        <v>5.0000000000000002E-5</v>
      </c>
      <c r="R232" s="89">
        <f t="shared" si="129"/>
        <v>5.0000000000000002E-5</v>
      </c>
      <c r="S232" s="89">
        <v>0</v>
      </c>
      <c r="T232" s="90">
        <f t="shared" si="130"/>
        <v>0</v>
      </c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91" t="s">
        <v>346</v>
      </c>
      <c r="AS232" s="10"/>
      <c r="AT232" s="91" t="s">
        <v>198</v>
      </c>
      <c r="AU232" s="91" t="s">
        <v>92</v>
      </c>
      <c r="AV232" s="10"/>
      <c r="AW232" s="10"/>
      <c r="AX232" s="10"/>
      <c r="AY232" s="3" t="s">
        <v>84</v>
      </c>
      <c r="AZ232" s="10"/>
      <c r="BA232" s="10"/>
      <c r="BB232" s="10"/>
      <c r="BC232" s="10"/>
      <c r="BD232" s="10"/>
      <c r="BE232" s="92">
        <f t="shared" si="131"/>
        <v>0</v>
      </c>
      <c r="BF232" s="92">
        <f t="shared" si="132"/>
        <v>0</v>
      </c>
      <c r="BG232" s="92">
        <f t="shared" si="133"/>
        <v>0</v>
      </c>
      <c r="BH232" s="92">
        <f t="shared" si="134"/>
        <v>0</v>
      </c>
      <c r="BI232" s="92">
        <f t="shared" si="135"/>
        <v>0</v>
      </c>
      <c r="BJ232" s="3" t="s">
        <v>92</v>
      </c>
      <c r="BK232" s="93">
        <f t="shared" si="136"/>
        <v>0</v>
      </c>
      <c r="BL232" s="3" t="s">
        <v>346</v>
      </c>
      <c r="BM232" s="91" t="s">
        <v>430</v>
      </c>
    </row>
    <row r="233" spans="1:65" ht="24" customHeight="1">
      <c r="A233" s="10"/>
      <c r="B233" s="11"/>
      <c r="C233" s="94" t="s">
        <v>431</v>
      </c>
      <c r="D233" s="94" t="s">
        <v>198</v>
      </c>
      <c r="E233" s="95" t="s">
        <v>432</v>
      </c>
      <c r="F233" s="96" t="s">
        <v>433</v>
      </c>
      <c r="G233" s="97" t="s">
        <v>126</v>
      </c>
      <c r="H233" s="98">
        <v>1</v>
      </c>
      <c r="I233" s="98"/>
      <c r="J233" s="98">
        <f t="shared" si="127"/>
        <v>0</v>
      </c>
      <c r="K233" s="99"/>
      <c r="L233" s="100"/>
      <c r="M233" s="101" t="s">
        <v>9</v>
      </c>
      <c r="N233" s="102" t="s">
        <v>28</v>
      </c>
      <c r="O233" s="89">
        <v>0</v>
      </c>
      <c r="P233" s="89">
        <f t="shared" si="128"/>
        <v>0</v>
      </c>
      <c r="Q233" s="89">
        <v>5.0000000000000002E-5</v>
      </c>
      <c r="R233" s="89">
        <f t="shared" si="129"/>
        <v>5.0000000000000002E-5</v>
      </c>
      <c r="S233" s="89">
        <v>0</v>
      </c>
      <c r="T233" s="90">
        <f t="shared" si="130"/>
        <v>0</v>
      </c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91" t="s">
        <v>346</v>
      </c>
      <c r="AS233" s="10"/>
      <c r="AT233" s="91" t="s">
        <v>198</v>
      </c>
      <c r="AU233" s="91" t="s">
        <v>92</v>
      </c>
      <c r="AV233" s="10"/>
      <c r="AW233" s="10"/>
      <c r="AX233" s="10"/>
      <c r="AY233" s="3" t="s">
        <v>84</v>
      </c>
      <c r="AZ233" s="10"/>
      <c r="BA233" s="10"/>
      <c r="BB233" s="10"/>
      <c r="BC233" s="10"/>
      <c r="BD233" s="10"/>
      <c r="BE233" s="92">
        <f t="shared" si="131"/>
        <v>0</v>
      </c>
      <c r="BF233" s="92">
        <f t="shared" si="132"/>
        <v>0</v>
      </c>
      <c r="BG233" s="92">
        <f t="shared" si="133"/>
        <v>0</v>
      </c>
      <c r="BH233" s="92">
        <f t="shared" si="134"/>
        <v>0</v>
      </c>
      <c r="BI233" s="92">
        <f t="shared" si="135"/>
        <v>0</v>
      </c>
      <c r="BJ233" s="3" t="s">
        <v>92</v>
      </c>
      <c r="BK233" s="93">
        <f t="shared" si="136"/>
        <v>0</v>
      </c>
      <c r="BL233" s="3" t="s">
        <v>346</v>
      </c>
      <c r="BM233" s="91" t="s">
        <v>434</v>
      </c>
    </row>
    <row r="234" spans="1:65" ht="16.5" customHeight="1">
      <c r="A234" s="10"/>
      <c r="B234" s="11"/>
      <c r="C234" s="81" t="s">
        <v>435</v>
      </c>
      <c r="D234" s="81" t="s">
        <v>87</v>
      </c>
      <c r="E234" s="82" t="s">
        <v>436</v>
      </c>
      <c r="F234" s="83" t="s">
        <v>437</v>
      </c>
      <c r="G234" s="84" t="s">
        <v>126</v>
      </c>
      <c r="H234" s="85">
        <v>1</v>
      </c>
      <c r="I234" s="85"/>
      <c r="J234" s="85">
        <f t="shared" si="127"/>
        <v>0</v>
      </c>
      <c r="K234" s="86"/>
      <c r="L234" s="11"/>
      <c r="M234" s="87" t="s">
        <v>9</v>
      </c>
      <c r="N234" s="88" t="s">
        <v>28</v>
      </c>
      <c r="O234" s="89">
        <v>0.38900000000000001</v>
      </c>
      <c r="P234" s="89">
        <f t="shared" si="128"/>
        <v>0.38900000000000001</v>
      </c>
      <c r="Q234" s="89">
        <v>0</v>
      </c>
      <c r="R234" s="89">
        <f t="shared" si="129"/>
        <v>0</v>
      </c>
      <c r="S234" s="89">
        <v>0</v>
      </c>
      <c r="T234" s="90">
        <f t="shared" si="130"/>
        <v>0</v>
      </c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91" t="s">
        <v>341</v>
      </c>
      <c r="AS234" s="10"/>
      <c r="AT234" s="91" t="s">
        <v>87</v>
      </c>
      <c r="AU234" s="91" t="s">
        <v>92</v>
      </c>
      <c r="AV234" s="10"/>
      <c r="AW234" s="10"/>
      <c r="AX234" s="10"/>
      <c r="AY234" s="3" t="s">
        <v>84</v>
      </c>
      <c r="AZ234" s="10"/>
      <c r="BA234" s="10"/>
      <c r="BB234" s="10"/>
      <c r="BC234" s="10"/>
      <c r="BD234" s="10"/>
      <c r="BE234" s="92">
        <f t="shared" si="131"/>
        <v>0</v>
      </c>
      <c r="BF234" s="92">
        <f t="shared" si="132"/>
        <v>0</v>
      </c>
      <c r="BG234" s="92">
        <f t="shared" si="133"/>
        <v>0</v>
      </c>
      <c r="BH234" s="92">
        <f t="shared" si="134"/>
        <v>0</v>
      </c>
      <c r="BI234" s="92">
        <f t="shared" si="135"/>
        <v>0</v>
      </c>
      <c r="BJ234" s="3" t="s">
        <v>92</v>
      </c>
      <c r="BK234" s="93">
        <f t="shared" si="136"/>
        <v>0</v>
      </c>
      <c r="BL234" s="3" t="s">
        <v>341</v>
      </c>
      <c r="BM234" s="91" t="s">
        <v>438</v>
      </c>
    </row>
    <row r="235" spans="1:65" ht="16.5" customHeight="1">
      <c r="A235" s="10"/>
      <c r="B235" s="11"/>
      <c r="C235" s="94" t="s">
        <v>439</v>
      </c>
      <c r="D235" s="94" t="s">
        <v>198</v>
      </c>
      <c r="E235" s="95" t="s">
        <v>440</v>
      </c>
      <c r="F235" s="96" t="s">
        <v>441</v>
      </c>
      <c r="G235" s="97" t="s">
        <v>126</v>
      </c>
      <c r="H235" s="98">
        <v>1</v>
      </c>
      <c r="I235" s="98"/>
      <c r="J235" s="98">
        <f t="shared" si="127"/>
        <v>0</v>
      </c>
      <c r="K235" s="99"/>
      <c r="L235" s="100"/>
      <c r="M235" s="101" t="s">
        <v>9</v>
      </c>
      <c r="N235" s="102" t="s">
        <v>28</v>
      </c>
      <c r="O235" s="89">
        <v>0</v>
      </c>
      <c r="P235" s="89">
        <f t="shared" si="128"/>
        <v>0</v>
      </c>
      <c r="Q235" s="89">
        <v>6.9999999999999994E-5</v>
      </c>
      <c r="R235" s="89">
        <f t="shared" si="129"/>
        <v>6.9999999999999994E-5</v>
      </c>
      <c r="S235" s="89">
        <v>0</v>
      </c>
      <c r="T235" s="90">
        <f t="shared" si="130"/>
        <v>0</v>
      </c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91" t="s">
        <v>346</v>
      </c>
      <c r="AS235" s="10"/>
      <c r="AT235" s="91" t="s">
        <v>198</v>
      </c>
      <c r="AU235" s="91" t="s">
        <v>92</v>
      </c>
      <c r="AV235" s="10"/>
      <c r="AW235" s="10"/>
      <c r="AX235" s="10"/>
      <c r="AY235" s="3" t="s">
        <v>84</v>
      </c>
      <c r="AZ235" s="10"/>
      <c r="BA235" s="10"/>
      <c r="BB235" s="10"/>
      <c r="BC235" s="10"/>
      <c r="BD235" s="10"/>
      <c r="BE235" s="92">
        <f t="shared" si="131"/>
        <v>0</v>
      </c>
      <c r="BF235" s="92">
        <f t="shared" si="132"/>
        <v>0</v>
      </c>
      <c r="BG235" s="92">
        <f t="shared" si="133"/>
        <v>0</v>
      </c>
      <c r="BH235" s="92">
        <f t="shared" si="134"/>
        <v>0</v>
      </c>
      <c r="BI235" s="92">
        <f t="shared" si="135"/>
        <v>0</v>
      </c>
      <c r="BJ235" s="3" t="s">
        <v>92</v>
      </c>
      <c r="BK235" s="93">
        <f t="shared" si="136"/>
        <v>0</v>
      </c>
      <c r="BL235" s="3" t="s">
        <v>346</v>
      </c>
      <c r="BM235" s="91" t="s">
        <v>442</v>
      </c>
    </row>
    <row r="236" spans="1:65" ht="24" customHeight="1">
      <c r="A236" s="10"/>
      <c r="B236" s="11"/>
      <c r="C236" s="81" t="s">
        <v>443</v>
      </c>
      <c r="D236" s="81" t="s">
        <v>87</v>
      </c>
      <c r="E236" s="82" t="s">
        <v>444</v>
      </c>
      <c r="F236" s="83" t="s">
        <v>445</v>
      </c>
      <c r="G236" s="84" t="s">
        <v>126</v>
      </c>
      <c r="H236" s="85">
        <v>76</v>
      </c>
      <c r="I236" s="85"/>
      <c r="J236" s="85">
        <f t="shared" si="127"/>
        <v>0</v>
      </c>
      <c r="K236" s="86"/>
      <c r="L236" s="11"/>
      <c r="M236" s="87" t="s">
        <v>9</v>
      </c>
      <c r="N236" s="88" t="s">
        <v>28</v>
      </c>
      <c r="O236" s="89">
        <v>0.218</v>
      </c>
      <c r="P236" s="89">
        <f t="shared" si="128"/>
        <v>16.568000000000001</v>
      </c>
      <c r="Q236" s="89">
        <v>0</v>
      </c>
      <c r="R236" s="89">
        <f t="shared" si="129"/>
        <v>0</v>
      </c>
      <c r="S236" s="89">
        <v>0</v>
      </c>
      <c r="T236" s="90">
        <f t="shared" si="130"/>
        <v>0</v>
      </c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91" t="s">
        <v>341</v>
      </c>
      <c r="AS236" s="10"/>
      <c r="AT236" s="91" t="s">
        <v>87</v>
      </c>
      <c r="AU236" s="91" t="s">
        <v>92</v>
      </c>
      <c r="AV236" s="10"/>
      <c r="AW236" s="10"/>
      <c r="AX236" s="10"/>
      <c r="AY236" s="3" t="s">
        <v>84</v>
      </c>
      <c r="AZ236" s="10"/>
      <c r="BA236" s="10"/>
      <c r="BB236" s="10"/>
      <c r="BC236" s="10"/>
      <c r="BD236" s="10"/>
      <c r="BE236" s="92">
        <f t="shared" si="131"/>
        <v>0</v>
      </c>
      <c r="BF236" s="92">
        <f t="shared" si="132"/>
        <v>0</v>
      </c>
      <c r="BG236" s="92">
        <f t="shared" si="133"/>
        <v>0</v>
      </c>
      <c r="BH236" s="92">
        <f t="shared" si="134"/>
        <v>0</v>
      </c>
      <c r="BI236" s="92">
        <f t="shared" si="135"/>
        <v>0</v>
      </c>
      <c r="BJ236" s="3" t="s">
        <v>92</v>
      </c>
      <c r="BK236" s="93">
        <f t="shared" si="136"/>
        <v>0</v>
      </c>
      <c r="BL236" s="3" t="s">
        <v>341</v>
      </c>
      <c r="BM236" s="91" t="s">
        <v>446</v>
      </c>
    </row>
    <row r="237" spans="1:65" ht="16.5" customHeight="1">
      <c r="A237" s="10"/>
      <c r="B237" s="11"/>
      <c r="C237" s="94" t="s">
        <v>447</v>
      </c>
      <c r="D237" s="94" t="s">
        <v>198</v>
      </c>
      <c r="E237" s="95" t="s">
        <v>448</v>
      </c>
      <c r="F237" s="96" t="s">
        <v>449</v>
      </c>
      <c r="G237" s="97" t="s">
        <v>126</v>
      </c>
      <c r="H237" s="98">
        <v>76</v>
      </c>
      <c r="I237" s="98"/>
      <c r="J237" s="98">
        <f t="shared" si="127"/>
        <v>0</v>
      </c>
      <c r="K237" s="99"/>
      <c r="L237" s="100"/>
      <c r="M237" s="101" t="s">
        <v>9</v>
      </c>
      <c r="N237" s="102" t="s">
        <v>28</v>
      </c>
      <c r="O237" s="89">
        <v>0</v>
      </c>
      <c r="P237" s="89">
        <f t="shared" si="128"/>
        <v>0</v>
      </c>
      <c r="Q237" s="89">
        <v>2.1000000000000001E-4</v>
      </c>
      <c r="R237" s="89">
        <f t="shared" si="129"/>
        <v>1.5960000000000002E-2</v>
      </c>
      <c r="S237" s="89">
        <v>0</v>
      </c>
      <c r="T237" s="90">
        <f t="shared" si="130"/>
        <v>0</v>
      </c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91" t="s">
        <v>346</v>
      </c>
      <c r="AS237" s="10"/>
      <c r="AT237" s="91" t="s">
        <v>198</v>
      </c>
      <c r="AU237" s="91" t="s">
        <v>92</v>
      </c>
      <c r="AV237" s="10"/>
      <c r="AW237" s="10"/>
      <c r="AX237" s="10"/>
      <c r="AY237" s="3" t="s">
        <v>84</v>
      </c>
      <c r="AZ237" s="10"/>
      <c r="BA237" s="10"/>
      <c r="BB237" s="10"/>
      <c r="BC237" s="10"/>
      <c r="BD237" s="10"/>
      <c r="BE237" s="92">
        <f t="shared" si="131"/>
        <v>0</v>
      </c>
      <c r="BF237" s="92">
        <f t="shared" si="132"/>
        <v>0</v>
      </c>
      <c r="BG237" s="92">
        <f t="shared" si="133"/>
        <v>0</v>
      </c>
      <c r="BH237" s="92">
        <f t="shared" si="134"/>
        <v>0</v>
      </c>
      <c r="BI237" s="92">
        <f t="shared" si="135"/>
        <v>0</v>
      </c>
      <c r="BJ237" s="3" t="s">
        <v>92</v>
      </c>
      <c r="BK237" s="93">
        <f t="shared" si="136"/>
        <v>0</v>
      </c>
      <c r="BL237" s="3" t="s">
        <v>346</v>
      </c>
      <c r="BM237" s="91" t="s">
        <v>450</v>
      </c>
    </row>
    <row r="238" spans="1:65" ht="24" customHeight="1">
      <c r="A238" s="10"/>
      <c r="B238" s="11"/>
      <c r="C238" s="81" t="s">
        <v>451</v>
      </c>
      <c r="D238" s="81" t="s">
        <v>87</v>
      </c>
      <c r="E238" s="82" t="s">
        <v>444</v>
      </c>
      <c r="F238" s="83" t="s">
        <v>445</v>
      </c>
      <c r="G238" s="84" t="s">
        <v>126</v>
      </c>
      <c r="H238" s="85">
        <v>6</v>
      </c>
      <c r="I238" s="85"/>
      <c r="J238" s="85">
        <f t="shared" si="127"/>
        <v>0</v>
      </c>
      <c r="K238" s="86"/>
      <c r="L238" s="11"/>
      <c r="M238" s="87" t="s">
        <v>9</v>
      </c>
      <c r="N238" s="88" t="s">
        <v>28</v>
      </c>
      <c r="O238" s="89">
        <v>0.218</v>
      </c>
      <c r="P238" s="89">
        <f t="shared" si="128"/>
        <v>1.3080000000000001</v>
      </c>
      <c r="Q238" s="89">
        <v>0</v>
      </c>
      <c r="R238" s="89">
        <f t="shared" si="129"/>
        <v>0</v>
      </c>
      <c r="S238" s="89">
        <v>0</v>
      </c>
      <c r="T238" s="90">
        <f t="shared" si="130"/>
        <v>0</v>
      </c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91" t="s">
        <v>341</v>
      </c>
      <c r="AS238" s="10"/>
      <c r="AT238" s="91" t="s">
        <v>87</v>
      </c>
      <c r="AU238" s="91" t="s">
        <v>92</v>
      </c>
      <c r="AV238" s="10"/>
      <c r="AW238" s="10"/>
      <c r="AX238" s="10"/>
      <c r="AY238" s="3" t="s">
        <v>84</v>
      </c>
      <c r="AZ238" s="10"/>
      <c r="BA238" s="10"/>
      <c r="BB238" s="10"/>
      <c r="BC238" s="10"/>
      <c r="BD238" s="10"/>
      <c r="BE238" s="92">
        <f t="shared" si="131"/>
        <v>0</v>
      </c>
      <c r="BF238" s="92">
        <f t="shared" si="132"/>
        <v>0</v>
      </c>
      <c r="BG238" s="92">
        <f t="shared" si="133"/>
        <v>0</v>
      </c>
      <c r="BH238" s="92">
        <f t="shared" si="134"/>
        <v>0</v>
      </c>
      <c r="BI238" s="92">
        <f t="shared" si="135"/>
        <v>0</v>
      </c>
      <c r="BJ238" s="3" t="s">
        <v>92</v>
      </c>
      <c r="BK238" s="93">
        <f t="shared" si="136"/>
        <v>0</v>
      </c>
      <c r="BL238" s="3" t="s">
        <v>341</v>
      </c>
      <c r="BM238" s="91" t="s">
        <v>452</v>
      </c>
    </row>
    <row r="239" spans="1:65" ht="24" customHeight="1">
      <c r="A239" s="10"/>
      <c r="B239" s="11"/>
      <c r="C239" s="94" t="s">
        <v>453</v>
      </c>
      <c r="D239" s="94" t="s">
        <v>198</v>
      </c>
      <c r="E239" s="95" t="s">
        <v>454</v>
      </c>
      <c r="F239" s="96" t="s">
        <v>455</v>
      </c>
      <c r="G239" s="97" t="s">
        <v>126</v>
      </c>
      <c r="H239" s="98">
        <v>6</v>
      </c>
      <c r="I239" s="98"/>
      <c r="J239" s="98">
        <f t="shared" si="127"/>
        <v>0</v>
      </c>
      <c r="K239" s="99"/>
      <c r="L239" s="100"/>
      <c r="M239" s="101" t="s">
        <v>9</v>
      </c>
      <c r="N239" s="102" t="s">
        <v>28</v>
      </c>
      <c r="O239" s="89">
        <v>0</v>
      </c>
      <c r="P239" s="89">
        <f t="shared" si="128"/>
        <v>0</v>
      </c>
      <c r="Q239" s="89">
        <v>2.1000000000000001E-4</v>
      </c>
      <c r="R239" s="89">
        <f t="shared" si="129"/>
        <v>1.2600000000000001E-3</v>
      </c>
      <c r="S239" s="89">
        <v>0</v>
      </c>
      <c r="T239" s="90">
        <f t="shared" si="130"/>
        <v>0</v>
      </c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91" t="s">
        <v>346</v>
      </c>
      <c r="AS239" s="10"/>
      <c r="AT239" s="91" t="s">
        <v>198</v>
      </c>
      <c r="AU239" s="91" t="s">
        <v>92</v>
      </c>
      <c r="AV239" s="10"/>
      <c r="AW239" s="10"/>
      <c r="AX239" s="10"/>
      <c r="AY239" s="3" t="s">
        <v>84</v>
      </c>
      <c r="AZ239" s="10"/>
      <c r="BA239" s="10"/>
      <c r="BB239" s="10"/>
      <c r="BC239" s="10"/>
      <c r="BD239" s="10"/>
      <c r="BE239" s="92">
        <f t="shared" si="131"/>
        <v>0</v>
      </c>
      <c r="BF239" s="92">
        <f t="shared" si="132"/>
        <v>0</v>
      </c>
      <c r="BG239" s="92">
        <f t="shared" si="133"/>
        <v>0</v>
      </c>
      <c r="BH239" s="92">
        <f t="shared" si="134"/>
        <v>0</v>
      </c>
      <c r="BI239" s="92">
        <f t="shared" si="135"/>
        <v>0</v>
      </c>
      <c r="BJ239" s="3" t="s">
        <v>92</v>
      </c>
      <c r="BK239" s="93">
        <f t="shared" si="136"/>
        <v>0</v>
      </c>
      <c r="BL239" s="3" t="s">
        <v>346</v>
      </c>
      <c r="BM239" s="91" t="s">
        <v>456</v>
      </c>
    </row>
    <row r="240" spans="1:65" ht="24" customHeight="1">
      <c r="A240" s="10"/>
      <c r="B240" s="11"/>
      <c r="C240" s="94" t="s">
        <v>457</v>
      </c>
      <c r="D240" s="94" t="s">
        <v>198</v>
      </c>
      <c r="E240" s="95" t="s">
        <v>432</v>
      </c>
      <c r="F240" s="96" t="s">
        <v>433</v>
      </c>
      <c r="G240" s="97" t="s">
        <v>126</v>
      </c>
      <c r="H240" s="98">
        <v>6</v>
      </c>
      <c r="I240" s="98"/>
      <c r="J240" s="98">
        <f t="shared" si="127"/>
        <v>0</v>
      </c>
      <c r="K240" s="99"/>
      <c r="L240" s="100"/>
      <c r="M240" s="101" t="s">
        <v>9</v>
      </c>
      <c r="N240" s="102" t="s">
        <v>28</v>
      </c>
      <c r="O240" s="89">
        <v>0</v>
      </c>
      <c r="P240" s="89">
        <f t="shared" si="128"/>
        <v>0</v>
      </c>
      <c r="Q240" s="89">
        <v>5.0000000000000002E-5</v>
      </c>
      <c r="R240" s="89">
        <f t="shared" si="129"/>
        <v>3.0000000000000003E-4</v>
      </c>
      <c r="S240" s="89">
        <v>0</v>
      </c>
      <c r="T240" s="90">
        <f t="shared" si="130"/>
        <v>0</v>
      </c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91" t="s">
        <v>346</v>
      </c>
      <c r="AS240" s="10"/>
      <c r="AT240" s="91" t="s">
        <v>198</v>
      </c>
      <c r="AU240" s="91" t="s">
        <v>92</v>
      </c>
      <c r="AV240" s="10"/>
      <c r="AW240" s="10"/>
      <c r="AX240" s="10"/>
      <c r="AY240" s="3" t="s">
        <v>84</v>
      </c>
      <c r="AZ240" s="10"/>
      <c r="BA240" s="10"/>
      <c r="BB240" s="10"/>
      <c r="BC240" s="10"/>
      <c r="BD240" s="10"/>
      <c r="BE240" s="92">
        <f t="shared" si="131"/>
        <v>0</v>
      </c>
      <c r="BF240" s="92">
        <f t="shared" si="132"/>
        <v>0</v>
      </c>
      <c r="BG240" s="92">
        <f t="shared" si="133"/>
        <v>0</v>
      </c>
      <c r="BH240" s="92">
        <f t="shared" si="134"/>
        <v>0</v>
      </c>
      <c r="BI240" s="92">
        <f t="shared" si="135"/>
        <v>0</v>
      </c>
      <c r="BJ240" s="3" t="s">
        <v>92</v>
      </c>
      <c r="BK240" s="93">
        <f t="shared" si="136"/>
        <v>0</v>
      </c>
      <c r="BL240" s="3" t="s">
        <v>346</v>
      </c>
      <c r="BM240" s="91" t="s">
        <v>458</v>
      </c>
    </row>
    <row r="241" spans="1:65" ht="16.5" customHeight="1">
      <c r="A241" s="10"/>
      <c r="B241" s="11"/>
      <c r="C241" s="81" t="s">
        <v>459</v>
      </c>
      <c r="D241" s="81" t="s">
        <v>87</v>
      </c>
      <c r="E241" s="82" t="s">
        <v>460</v>
      </c>
      <c r="F241" s="83" t="s">
        <v>461</v>
      </c>
      <c r="G241" s="84" t="s">
        <v>126</v>
      </c>
      <c r="H241" s="85">
        <v>5</v>
      </c>
      <c r="I241" s="85"/>
      <c r="J241" s="85">
        <f t="shared" si="127"/>
        <v>0</v>
      </c>
      <c r="K241" s="86"/>
      <c r="L241" s="11"/>
      <c r="M241" s="87" t="s">
        <v>9</v>
      </c>
      <c r="N241" s="88" t="s">
        <v>28</v>
      </c>
      <c r="O241" s="89">
        <v>0.26</v>
      </c>
      <c r="P241" s="89">
        <f t="shared" si="128"/>
        <v>1.3</v>
      </c>
      <c r="Q241" s="89">
        <v>0</v>
      </c>
      <c r="R241" s="89">
        <f t="shared" si="129"/>
        <v>0</v>
      </c>
      <c r="S241" s="89">
        <v>0</v>
      </c>
      <c r="T241" s="90">
        <f t="shared" si="130"/>
        <v>0</v>
      </c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91" t="s">
        <v>341</v>
      </c>
      <c r="AS241" s="10"/>
      <c r="AT241" s="91" t="s">
        <v>87</v>
      </c>
      <c r="AU241" s="91" t="s">
        <v>92</v>
      </c>
      <c r="AV241" s="10"/>
      <c r="AW241" s="10"/>
      <c r="AX241" s="10"/>
      <c r="AY241" s="3" t="s">
        <v>84</v>
      </c>
      <c r="AZ241" s="10"/>
      <c r="BA241" s="10"/>
      <c r="BB241" s="10"/>
      <c r="BC241" s="10"/>
      <c r="BD241" s="10"/>
      <c r="BE241" s="92">
        <f t="shared" si="131"/>
        <v>0</v>
      </c>
      <c r="BF241" s="92">
        <f t="shared" si="132"/>
        <v>0</v>
      </c>
      <c r="BG241" s="92">
        <f t="shared" si="133"/>
        <v>0</v>
      </c>
      <c r="BH241" s="92">
        <f t="shared" si="134"/>
        <v>0</v>
      </c>
      <c r="BI241" s="92">
        <f t="shared" si="135"/>
        <v>0</v>
      </c>
      <c r="BJ241" s="3" t="s">
        <v>92</v>
      </c>
      <c r="BK241" s="93">
        <f t="shared" si="136"/>
        <v>0</v>
      </c>
      <c r="BL241" s="3" t="s">
        <v>341</v>
      </c>
      <c r="BM241" s="91" t="s">
        <v>462</v>
      </c>
    </row>
    <row r="242" spans="1:65" ht="24" customHeight="1">
      <c r="A242" s="10"/>
      <c r="B242" s="11"/>
      <c r="C242" s="94" t="s">
        <v>463</v>
      </c>
      <c r="D242" s="94" t="s">
        <v>198</v>
      </c>
      <c r="E242" s="95" t="s">
        <v>464</v>
      </c>
      <c r="F242" s="96" t="s">
        <v>465</v>
      </c>
      <c r="G242" s="97" t="s">
        <v>126</v>
      </c>
      <c r="H242" s="98">
        <v>1</v>
      </c>
      <c r="I242" s="98"/>
      <c r="J242" s="98">
        <f t="shared" si="127"/>
        <v>0</v>
      </c>
      <c r="K242" s="99"/>
      <c r="L242" s="100"/>
      <c r="M242" s="101" t="s">
        <v>9</v>
      </c>
      <c r="N242" s="102" t="s">
        <v>28</v>
      </c>
      <c r="O242" s="89">
        <v>0</v>
      </c>
      <c r="P242" s="89">
        <f t="shared" si="128"/>
        <v>0</v>
      </c>
      <c r="Q242" s="89">
        <v>1.6000000000000001E-4</v>
      </c>
      <c r="R242" s="89">
        <f t="shared" si="129"/>
        <v>1.6000000000000001E-4</v>
      </c>
      <c r="S242" s="89">
        <v>0</v>
      </c>
      <c r="T242" s="90">
        <f t="shared" si="130"/>
        <v>0</v>
      </c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91" t="s">
        <v>346</v>
      </c>
      <c r="AS242" s="10"/>
      <c r="AT242" s="91" t="s">
        <v>198</v>
      </c>
      <c r="AU242" s="91" t="s">
        <v>92</v>
      </c>
      <c r="AV242" s="10"/>
      <c r="AW242" s="10"/>
      <c r="AX242" s="10"/>
      <c r="AY242" s="3" t="s">
        <v>84</v>
      </c>
      <c r="AZ242" s="10"/>
      <c r="BA242" s="10"/>
      <c r="BB242" s="10"/>
      <c r="BC242" s="10"/>
      <c r="BD242" s="10"/>
      <c r="BE242" s="92">
        <f t="shared" si="131"/>
        <v>0</v>
      </c>
      <c r="BF242" s="92">
        <f t="shared" si="132"/>
        <v>0</v>
      </c>
      <c r="BG242" s="92">
        <f t="shared" si="133"/>
        <v>0</v>
      </c>
      <c r="BH242" s="92">
        <f t="shared" si="134"/>
        <v>0</v>
      </c>
      <c r="BI242" s="92">
        <f t="shared" si="135"/>
        <v>0</v>
      </c>
      <c r="BJ242" s="3" t="s">
        <v>92</v>
      </c>
      <c r="BK242" s="93">
        <f t="shared" si="136"/>
        <v>0</v>
      </c>
      <c r="BL242" s="3" t="s">
        <v>346</v>
      </c>
      <c r="BM242" s="91" t="s">
        <v>466</v>
      </c>
    </row>
    <row r="243" spans="1:65" ht="24" customHeight="1">
      <c r="A243" s="10"/>
      <c r="B243" s="11"/>
      <c r="C243" s="94" t="s">
        <v>467</v>
      </c>
      <c r="D243" s="94" t="s">
        <v>198</v>
      </c>
      <c r="E243" s="95" t="s">
        <v>468</v>
      </c>
      <c r="F243" s="96" t="s">
        <v>469</v>
      </c>
      <c r="G243" s="97" t="s">
        <v>126</v>
      </c>
      <c r="H243" s="98">
        <v>1</v>
      </c>
      <c r="I243" s="98"/>
      <c r="J243" s="98">
        <f t="shared" si="127"/>
        <v>0</v>
      </c>
      <c r="K243" s="99"/>
      <c r="L243" s="100"/>
      <c r="M243" s="101" t="s">
        <v>9</v>
      </c>
      <c r="N243" s="102" t="s">
        <v>28</v>
      </c>
      <c r="O243" s="89">
        <v>0</v>
      </c>
      <c r="P243" s="89">
        <f t="shared" si="128"/>
        <v>0</v>
      </c>
      <c r="Q243" s="89">
        <v>1.6000000000000001E-4</v>
      </c>
      <c r="R243" s="89">
        <f t="shared" si="129"/>
        <v>1.6000000000000001E-4</v>
      </c>
      <c r="S243" s="89">
        <v>0</v>
      </c>
      <c r="T243" s="90">
        <f t="shared" si="130"/>
        <v>0</v>
      </c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91" t="s">
        <v>346</v>
      </c>
      <c r="AS243" s="10"/>
      <c r="AT243" s="91" t="s">
        <v>198</v>
      </c>
      <c r="AU243" s="91" t="s">
        <v>92</v>
      </c>
      <c r="AV243" s="10"/>
      <c r="AW243" s="10"/>
      <c r="AX243" s="10"/>
      <c r="AY243" s="3" t="s">
        <v>84</v>
      </c>
      <c r="AZ243" s="10"/>
      <c r="BA243" s="10"/>
      <c r="BB243" s="10"/>
      <c r="BC243" s="10"/>
      <c r="BD243" s="10"/>
      <c r="BE243" s="92">
        <f t="shared" si="131"/>
        <v>0</v>
      </c>
      <c r="BF243" s="92">
        <f t="shared" si="132"/>
        <v>0</v>
      </c>
      <c r="BG243" s="92">
        <f t="shared" si="133"/>
        <v>0</v>
      </c>
      <c r="BH243" s="92">
        <f t="shared" si="134"/>
        <v>0</v>
      </c>
      <c r="BI243" s="92">
        <f t="shared" si="135"/>
        <v>0</v>
      </c>
      <c r="BJ243" s="3" t="s">
        <v>92</v>
      </c>
      <c r="BK243" s="93">
        <f t="shared" si="136"/>
        <v>0</v>
      </c>
      <c r="BL243" s="3" t="s">
        <v>346</v>
      </c>
      <c r="BM243" s="91" t="s">
        <v>470</v>
      </c>
    </row>
    <row r="244" spans="1:65" ht="24" customHeight="1">
      <c r="A244" s="10"/>
      <c r="B244" s="11"/>
      <c r="C244" s="94" t="s">
        <v>471</v>
      </c>
      <c r="D244" s="94" t="s">
        <v>198</v>
      </c>
      <c r="E244" s="95" t="s">
        <v>472</v>
      </c>
      <c r="F244" s="96" t="s">
        <v>473</v>
      </c>
      <c r="G244" s="97" t="s">
        <v>126</v>
      </c>
      <c r="H244" s="98">
        <v>3</v>
      </c>
      <c r="I244" s="98"/>
      <c r="J244" s="98">
        <f t="shared" si="127"/>
        <v>0</v>
      </c>
      <c r="K244" s="99"/>
      <c r="L244" s="100"/>
      <c r="M244" s="101" t="s">
        <v>9</v>
      </c>
      <c r="N244" s="102" t="s">
        <v>28</v>
      </c>
      <c r="O244" s="89">
        <v>0</v>
      </c>
      <c r="P244" s="89">
        <f t="shared" si="128"/>
        <v>0</v>
      </c>
      <c r="Q244" s="89">
        <v>1.6000000000000001E-4</v>
      </c>
      <c r="R244" s="89">
        <f t="shared" si="129"/>
        <v>4.8000000000000007E-4</v>
      </c>
      <c r="S244" s="89">
        <v>0</v>
      </c>
      <c r="T244" s="90">
        <f t="shared" si="130"/>
        <v>0</v>
      </c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91" t="s">
        <v>346</v>
      </c>
      <c r="AS244" s="10"/>
      <c r="AT244" s="91" t="s">
        <v>198</v>
      </c>
      <c r="AU244" s="91" t="s">
        <v>92</v>
      </c>
      <c r="AV244" s="10"/>
      <c r="AW244" s="10"/>
      <c r="AX244" s="10"/>
      <c r="AY244" s="3" t="s">
        <v>84</v>
      </c>
      <c r="AZ244" s="10"/>
      <c r="BA244" s="10"/>
      <c r="BB244" s="10"/>
      <c r="BC244" s="10"/>
      <c r="BD244" s="10"/>
      <c r="BE244" s="92">
        <f t="shared" si="131"/>
        <v>0</v>
      </c>
      <c r="BF244" s="92">
        <f t="shared" si="132"/>
        <v>0</v>
      </c>
      <c r="BG244" s="92">
        <f t="shared" si="133"/>
        <v>0</v>
      </c>
      <c r="BH244" s="92">
        <f t="shared" si="134"/>
        <v>0</v>
      </c>
      <c r="BI244" s="92">
        <f t="shared" si="135"/>
        <v>0</v>
      </c>
      <c r="BJ244" s="3" t="s">
        <v>92</v>
      </c>
      <c r="BK244" s="93">
        <f t="shared" si="136"/>
        <v>0</v>
      </c>
      <c r="BL244" s="3" t="s">
        <v>346</v>
      </c>
      <c r="BM244" s="91" t="s">
        <v>474</v>
      </c>
    </row>
    <row r="245" spans="1:65" ht="16.5" customHeight="1">
      <c r="A245" s="10"/>
      <c r="B245" s="11"/>
      <c r="C245" s="81" t="s">
        <v>475</v>
      </c>
      <c r="D245" s="81" t="s">
        <v>87</v>
      </c>
      <c r="E245" s="82" t="s">
        <v>476</v>
      </c>
      <c r="F245" s="83" t="s">
        <v>477</v>
      </c>
      <c r="G245" s="84" t="s">
        <v>126</v>
      </c>
      <c r="H245" s="85">
        <v>1</v>
      </c>
      <c r="I245" s="85"/>
      <c r="J245" s="85">
        <f t="shared" si="127"/>
        <v>0</v>
      </c>
      <c r="K245" s="86"/>
      <c r="L245" s="11"/>
      <c r="M245" s="87" t="s">
        <v>9</v>
      </c>
      <c r="N245" s="88" t="s">
        <v>28</v>
      </c>
      <c r="O245" s="89">
        <v>0.35</v>
      </c>
      <c r="P245" s="89">
        <f t="shared" si="128"/>
        <v>0.35</v>
      </c>
      <c r="Q245" s="89">
        <v>0</v>
      </c>
      <c r="R245" s="89">
        <f t="shared" si="129"/>
        <v>0</v>
      </c>
      <c r="S245" s="89">
        <v>0</v>
      </c>
      <c r="T245" s="90">
        <f t="shared" si="130"/>
        <v>0</v>
      </c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91" t="s">
        <v>341</v>
      </c>
      <c r="AS245" s="10"/>
      <c r="AT245" s="91" t="s">
        <v>87</v>
      </c>
      <c r="AU245" s="91" t="s">
        <v>92</v>
      </c>
      <c r="AV245" s="10"/>
      <c r="AW245" s="10"/>
      <c r="AX245" s="10"/>
      <c r="AY245" s="3" t="s">
        <v>84</v>
      </c>
      <c r="AZ245" s="10"/>
      <c r="BA245" s="10"/>
      <c r="BB245" s="10"/>
      <c r="BC245" s="10"/>
      <c r="BD245" s="10"/>
      <c r="BE245" s="92">
        <f t="shared" si="131"/>
        <v>0</v>
      </c>
      <c r="BF245" s="92">
        <f t="shared" si="132"/>
        <v>0</v>
      </c>
      <c r="BG245" s="92">
        <f t="shared" si="133"/>
        <v>0</v>
      </c>
      <c r="BH245" s="92">
        <f t="shared" si="134"/>
        <v>0</v>
      </c>
      <c r="BI245" s="92">
        <f t="shared" si="135"/>
        <v>0</v>
      </c>
      <c r="BJ245" s="3" t="s">
        <v>92</v>
      </c>
      <c r="BK245" s="93">
        <f t="shared" si="136"/>
        <v>0</v>
      </c>
      <c r="BL245" s="3" t="s">
        <v>341</v>
      </c>
      <c r="BM245" s="91" t="s">
        <v>478</v>
      </c>
    </row>
    <row r="246" spans="1:65" ht="24" customHeight="1">
      <c r="A246" s="10"/>
      <c r="B246" s="11"/>
      <c r="C246" s="94" t="s">
        <v>479</v>
      </c>
      <c r="D246" s="94" t="s">
        <v>198</v>
      </c>
      <c r="E246" s="95" t="s">
        <v>480</v>
      </c>
      <c r="F246" s="96" t="s">
        <v>481</v>
      </c>
      <c r="G246" s="97" t="s">
        <v>126</v>
      </c>
      <c r="H246" s="98">
        <v>1</v>
      </c>
      <c r="I246" s="98"/>
      <c r="J246" s="98">
        <f t="shared" si="127"/>
        <v>0</v>
      </c>
      <c r="K246" s="99"/>
      <c r="L246" s="100"/>
      <c r="M246" s="101" t="s">
        <v>9</v>
      </c>
      <c r="N246" s="102" t="s">
        <v>28</v>
      </c>
      <c r="O246" s="89">
        <v>0</v>
      </c>
      <c r="P246" s="89">
        <f t="shared" si="128"/>
        <v>0</v>
      </c>
      <c r="Q246" s="89">
        <v>4.2000000000000002E-4</v>
      </c>
      <c r="R246" s="89">
        <f t="shared" si="129"/>
        <v>4.2000000000000002E-4</v>
      </c>
      <c r="S246" s="89">
        <v>0</v>
      </c>
      <c r="T246" s="90">
        <f t="shared" si="130"/>
        <v>0</v>
      </c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91" t="s">
        <v>346</v>
      </c>
      <c r="AS246" s="10"/>
      <c r="AT246" s="91" t="s">
        <v>198</v>
      </c>
      <c r="AU246" s="91" t="s">
        <v>92</v>
      </c>
      <c r="AV246" s="10"/>
      <c r="AW246" s="10"/>
      <c r="AX246" s="10"/>
      <c r="AY246" s="3" t="s">
        <v>84</v>
      </c>
      <c r="AZ246" s="10"/>
      <c r="BA246" s="10"/>
      <c r="BB246" s="10"/>
      <c r="BC246" s="10"/>
      <c r="BD246" s="10"/>
      <c r="BE246" s="92">
        <f t="shared" si="131"/>
        <v>0</v>
      </c>
      <c r="BF246" s="92">
        <f t="shared" si="132"/>
        <v>0</v>
      </c>
      <c r="BG246" s="92">
        <f t="shared" si="133"/>
        <v>0</v>
      </c>
      <c r="BH246" s="92">
        <f t="shared" si="134"/>
        <v>0</v>
      </c>
      <c r="BI246" s="92">
        <f t="shared" si="135"/>
        <v>0</v>
      </c>
      <c r="BJ246" s="3" t="s">
        <v>92</v>
      </c>
      <c r="BK246" s="93">
        <f t="shared" si="136"/>
        <v>0</v>
      </c>
      <c r="BL246" s="3" t="s">
        <v>346</v>
      </c>
      <c r="BM246" s="91" t="s">
        <v>482</v>
      </c>
    </row>
    <row r="247" spans="1:65" ht="16.5" customHeight="1">
      <c r="A247" s="10"/>
      <c r="B247" s="11"/>
      <c r="C247" s="81" t="s">
        <v>483</v>
      </c>
      <c r="D247" s="81" t="s">
        <v>87</v>
      </c>
      <c r="E247" s="82" t="s">
        <v>484</v>
      </c>
      <c r="F247" s="83" t="s">
        <v>485</v>
      </c>
      <c r="G247" s="84" t="s">
        <v>126</v>
      </c>
      <c r="H247" s="85">
        <v>1</v>
      </c>
      <c r="I247" s="85"/>
      <c r="J247" s="85">
        <f t="shared" si="127"/>
        <v>0</v>
      </c>
      <c r="K247" s="86"/>
      <c r="L247" s="11"/>
      <c r="M247" s="87" t="s">
        <v>9</v>
      </c>
      <c r="N247" s="88" t="s">
        <v>28</v>
      </c>
      <c r="O247" s="89">
        <v>0.37</v>
      </c>
      <c r="P247" s="89">
        <f t="shared" si="128"/>
        <v>0.37</v>
      </c>
      <c r="Q247" s="89">
        <v>0</v>
      </c>
      <c r="R247" s="89">
        <f t="shared" si="129"/>
        <v>0</v>
      </c>
      <c r="S247" s="89">
        <v>0</v>
      </c>
      <c r="T247" s="90">
        <f t="shared" si="130"/>
        <v>0</v>
      </c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91" t="s">
        <v>341</v>
      </c>
      <c r="AS247" s="10"/>
      <c r="AT247" s="91" t="s">
        <v>87</v>
      </c>
      <c r="AU247" s="91" t="s">
        <v>92</v>
      </c>
      <c r="AV247" s="10"/>
      <c r="AW247" s="10"/>
      <c r="AX247" s="10"/>
      <c r="AY247" s="3" t="s">
        <v>84</v>
      </c>
      <c r="AZ247" s="10"/>
      <c r="BA247" s="10"/>
      <c r="BB247" s="10"/>
      <c r="BC247" s="10"/>
      <c r="BD247" s="10"/>
      <c r="BE247" s="92">
        <f t="shared" si="131"/>
        <v>0</v>
      </c>
      <c r="BF247" s="92">
        <f t="shared" si="132"/>
        <v>0</v>
      </c>
      <c r="BG247" s="92">
        <f t="shared" si="133"/>
        <v>0</v>
      </c>
      <c r="BH247" s="92">
        <f t="shared" si="134"/>
        <v>0</v>
      </c>
      <c r="BI247" s="92">
        <f t="shared" si="135"/>
        <v>0</v>
      </c>
      <c r="BJ247" s="3" t="s">
        <v>92</v>
      </c>
      <c r="BK247" s="93">
        <f t="shared" si="136"/>
        <v>0</v>
      </c>
      <c r="BL247" s="3" t="s">
        <v>341</v>
      </c>
      <c r="BM247" s="91" t="s">
        <v>486</v>
      </c>
    </row>
    <row r="248" spans="1:65" ht="16.5" customHeight="1">
      <c r="A248" s="10"/>
      <c r="B248" s="11"/>
      <c r="C248" s="94" t="s">
        <v>487</v>
      </c>
      <c r="D248" s="94" t="s">
        <v>198</v>
      </c>
      <c r="E248" s="95" t="s">
        <v>488</v>
      </c>
      <c r="F248" s="96" t="s">
        <v>489</v>
      </c>
      <c r="G248" s="97" t="s">
        <v>126</v>
      </c>
      <c r="H248" s="98">
        <v>1</v>
      </c>
      <c r="I248" s="98"/>
      <c r="J248" s="98">
        <f t="shared" si="127"/>
        <v>0</v>
      </c>
      <c r="K248" s="99"/>
      <c r="L248" s="100"/>
      <c r="M248" s="101" t="s">
        <v>9</v>
      </c>
      <c r="N248" s="102" t="s">
        <v>28</v>
      </c>
      <c r="O248" s="89">
        <v>0</v>
      </c>
      <c r="P248" s="89">
        <f t="shared" si="128"/>
        <v>0</v>
      </c>
      <c r="Q248" s="89">
        <v>2.3000000000000001E-4</v>
      </c>
      <c r="R248" s="89">
        <f t="shared" si="129"/>
        <v>2.3000000000000001E-4</v>
      </c>
      <c r="S248" s="89">
        <v>0</v>
      </c>
      <c r="T248" s="90">
        <f t="shared" si="130"/>
        <v>0</v>
      </c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91" t="s">
        <v>346</v>
      </c>
      <c r="AS248" s="10"/>
      <c r="AT248" s="91" t="s">
        <v>198</v>
      </c>
      <c r="AU248" s="91" t="s">
        <v>92</v>
      </c>
      <c r="AV248" s="10"/>
      <c r="AW248" s="10"/>
      <c r="AX248" s="10"/>
      <c r="AY248" s="3" t="s">
        <v>84</v>
      </c>
      <c r="AZ248" s="10"/>
      <c r="BA248" s="10"/>
      <c r="BB248" s="10"/>
      <c r="BC248" s="10"/>
      <c r="BD248" s="10"/>
      <c r="BE248" s="92">
        <f t="shared" si="131"/>
        <v>0</v>
      </c>
      <c r="BF248" s="92">
        <f t="shared" si="132"/>
        <v>0</v>
      </c>
      <c r="BG248" s="92">
        <f t="shared" si="133"/>
        <v>0</v>
      </c>
      <c r="BH248" s="92">
        <f t="shared" si="134"/>
        <v>0</v>
      </c>
      <c r="BI248" s="92">
        <f t="shared" si="135"/>
        <v>0</v>
      </c>
      <c r="BJ248" s="3" t="s">
        <v>92</v>
      </c>
      <c r="BK248" s="93">
        <f t="shared" si="136"/>
        <v>0</v>
      </c>
      <c r="BL248" s="3" t="s">
        <v>346</v>
      </c>
      <c r="BM248" s="91" t="s">
        <v>490</v>
      </c>
    </row>
    <row r="249" spans="1:65" ht="16.5" customHeight="1">
      <c r="A249" s="10"/>
      <c r="B249" s="11"/>
      <c r="C249" s="81" t="s">
        <v>491</v>
      </c>
      <c r="D249" s="81" t="s">
        <v>87</v>
      </c>
      <c r="E249" s="82" t="s">
        <v>492</v>
      </c>
      <c r="F249" s="83" t="s">
        <v>493</v>
      </c>
      <c r="G249" s="84" t="s">
        <v>126</v>
      </c>
      <c r="H249" s="85">
        <v>1</v>
      </c>
      <c r="I249" s="85"/>
      <c r="J249" s="85">
        <f t="shared" si="127"/>
        <v>0</v>
      </c>
      <c r="K249" s="86"/>
      <c r="L249" s="11"/>
      <c r="M249" s="87" t="s">
        <v>9</v>
      </c>
      <c r="N249" s="88" t="s">
        <v>28</v>
      </c>
      <c r="O249" s="89">
        <v>0.37</v>
      </c>
      <c r="P249" s="89">
        <f t="shared" si="128"/>
        <v>0.37</v>
      </c>
      <c r="Q249" s="89">
        <v>0</v>
      </c>
      <c r="R249" s="89">
        <f t="shared" si="129"/>
        <v>0</v>
      </c>
      <c r="S249" s="89">
        <v>0</v>
      </c>
      <c r="T249" s="90">
        <f t="shared" si="130"/>
        <v>0</v>
      </c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91" t="s">
        <v>341</v>
      </c>
      <c r="AS249" s="10"/>
      <c r="AT249" s="91" t="s">
        <v>87</v>
      </c>
      <c r="AU249" s="91" t="s">
        <v>92</v>
      </c>
      <c r="AV249" s="10"/>
      <c r="AW249" s="10"/>
      <c r="AX249" s="10"/>
      <c r="AY249" s="3" t="s">
        <v>84</v>
      </c>
      <c r="AZ249" s="10"/>
      <c r="BA249" s="10"/>
      <c r="BB249" s="10"/>
      <c r="BC249" s="10"/>
      <c r="BD249" s="10"/>
      <c r="BE249" s="92">
        <f t="shared" si="131"/>
        <v>0</v>
      </c>
      <c r="BF249" s="92">
        <f t="shared" si="132"/>
        <v>0</v>
      </c>
      <c r="BG249" s="92">
        <f t="shared" si="133"/>
        <v>0</v>
      </c>
      <c r="BH249" s="92">
        <f t="shared" si="134"/>
        <v>0</v>
      </c>
      <c r="BI249" s="92">
        <f t="shared" si="135"/>
        <v>0</v>
      </c>
      <c r="BJ249" s="3" t="s">
        <v>92</v>
      </c>
      <c r="BK249" s="93">
        <f t="shared" si="136"/>
        <v>0</v>
      </c>
      <c r="BL249" s="3" t="s">
        <v>341</v>
      </c>
      <c r="BM249" s="91" t="s">
        <v>494</v>
      </c>
    </row>
    <row r="250" spans="1:65" ht="24" customHeight="1">
      <c r="A250" s="10"/>
      <c r="B250" s="11"/>
      <c r="C250" s="94" t="s">
        <v>495</v>
      </c>
      <c r="D250" s="94" t="s">
        <v>198</v>
      </c>
      <c r="E250" s="95" t="s">
        <v>496</v>
      </c>
      <c r="F250" s="96" t="s">
        <v>497</v>
      </c>
      <c r="G250" s="97" t="s">
        <v>126</v>
      </c>
      <c r="H250" s="98">
        <v>1</v>
      </c>
      <c r="I250" s="98"/>
      <c r="J250" s="98">
        <f t="shared" si="127"/>
        <v>0</v>
      </c>
      <c r="K250" s="99"/>
      <c r="L250" s="100"/>
      <c r="M250" s="101" t="s">
        <v>9</v>
      </c>
      <c r="N250" s="102" t="s">
        <v>28</v>
      </c>
      <c r="O250" s="89">
        <v>0</v>
      </c>
      <c r="P250" s="89">
        <f t="shared" si="128"/>
        <v>0</v>
      </c>
      <c r="Q250" s="89">
        <v>2.3000000000000001E-4</v>
      </c>
      <c r="R250" s="89">
        <f t="shared" si="129"/>
        <v>2.3000000000000001E-4</v>
      </c>
      <c r="S250" s="89">
        <v>0</v>
      </c>
      <c r="T250" s="90">
        <f t="shared" si="130"/>
        <v>0</v>
      </c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91" t="s">
        <v>346</v>
      </c>
      <c r="AS250" s="10"/>
      <c r="AT250" s="91" t="s">
        <v>198</v>
      </c>
      <c r="AU250" s="91" t="s">
        <v>92</v>
      </c>
      <c r="AV250" s="10"/>
      <c r="AW250" s="10"/>
      <c r="AX250" s="10"/>
      <c r="AY250" s="3" t="s">
        <v>84</v>
      </c>
      <c r="AZ250" s="10"/>
      <c r="BA250" s="10"/>
      <c r="BB250" s="10"/>
      <c r="BC250" s="10"/>
      <c r="BD250" s="10"/>
      <c r="BE250" s="92">
        <f t="shared" si="131"/>
        <v>0</v>
      </c>
      <c r="BF250" s="92">
        <f t="shared" si="132"/>
        <v>0</v>
      </c>
      <c r="BG250" s="92">
        <f t="shared" si="133"/>
        <v>0</v>
      </c>
      <c r="BH250" s="92">
        <f t="shared" si="134"/>
        <v>0</v>
      </c>
      <c r="BI250" s="92">
        <f t="shared" si="135"/>
        <v>0</v>
      </c>
      <c r="BJ250" s="3" t="s">
        <v>92</v>
      </c>
      <c r="BK250" s="93">
        <f t="shared" si="136"/>
        <v>0</v>
      </c>
      <c r="BL250" s="3" t="s">
        <v>346</v>
      </c>
      <c r="BM250" s="91" t="s">
        <v>498</v>
      </c>
    </row>
    <row r="251" spans="1:65" ht="48" customHeight="1">
      <c r="A251" s="10"/>
      <c r="B251" s="11"/>
      <c r="C251" s="94" t="s">
        <v>499</v>
      </c>
      <c r="D251" s="94" t="s">
        <v>198</v>
      </c>
      <c r="E251" s="95" t="s">
        <v>500</v>
      </c>
      <c r="F251" s="96" t="s">
        <v>501</v>
      </c>
      <c r="G251" s="97" t="s">
        <v>126</v>
      </c>
      <c r="H251" s="98">
        <v>1</v>
      </c>
      <c r="I251" s="98"/>
      <c r="J251" s="98">
        <f t="shared" si="127"/>
        <v>0</v>
      </c>
      <c r="K251" s="99"/>
      <c r="L251" s="100"/>
      <c r="M251" s="101" t="s">
        <v>9</v>
      </c>
      <c r="N251" s="102" t="s">
        <v>28</v>
      </c>
      <c r="O251" s="89">
        <v>0</v>
      </c>
      <c r="P251" s="89">
        <f t="shared" si="128"/>
        <v>0</v>
      </c>
      <c r="Q251" s="89">
        <v>7.0000000000000001E-3</v>
      </c>
      <c r="R251" s="89">
        <f t="shared" si="129"/>
        <v>7.0000000000000001E-3</v>
      </c>
      <c r="S251" s="89">
        <v>0</v>
      </c>
      <c r="T251" s="90">
        <f t="shared" si="130"/>
        <v>0</v>
      </c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91" t="s">
        <v>346</v>
      </c>
      <c r="AS251" s="10"/>
      <c r="AT251" s="91" t="s">
        <v>198</v>
      </c>
      <c r="AU251" s="91" t="s">
        <v>92</v>
      </c>
      <c r="AV251" s="10"/>
      <c r="AW251" s="10"/>
      <c r="AX251" s="10"/>
      <c r="AY251" s="3" t="s">
        <v>84</v>
      </c>
      <c r="AZ251" s="10"/>
      <c r="BA251" s="10"/>
      <c r="BB251" s="10"/>
      <c r="BC251" s="10"/>
      <c r="BD251" s="10"/>
      <c r="BE251" s="92">
        <f t="shared" si="131"/>
        <v>0</v>
      </c>
      <c r="BF251" s="92">
        <f t="shared" si="132"/>
        <v>0</v>
      </c>
      <c r="BG251" s="92">
        <f t="shared" si="133"/>
        <v>0</v>
      </c>
      <c r="BH251" s="92">
        <f t="shared" si="134"/>
        <v>0</v>
      </c>
      <c r="BI251" s="92">
        <f t="shared" si="135"/>
        <v>0</v>
      </c>
      <c r="BJ251" s="3" t="s">
        <v>92</v>
      </c>
      <c r="BK251" s="93">
        <f t="shared" si="136"/>
        <v>0</v>
      </c>
      <c r="BL251" s="3" t="s">
        <v>346</v>
      </c>
      <c r="BM251" s="91" t="s">
        <v>502</v>
      </c>
    </row>
    <row r="252" spans="1:65" ht="16.5" customHeight="1">
      <c r="A252" s="10"/>
      <c r="B252" s="11"/>
      <c r="C252" s="81" t="s">
        <v>503</v>
      </c>
      <c r="D252" s="81" t="s">
        <v>87</v>
      </c>
      <c r="E252" s="82" t="s">
        <v>504</v>
      </c>
      <c r="F252" s="83" t="s">
        <v>505</v>
      </c>
      <c r="G252" s="84" t="s">
        <v>126</v>
      </c>
      <c r="H252" s="85">
        <v>1</v>
      </c>
      <c r="I252" s="85"/>
      <c r="J252" s="85">
        <f t="shared" si="127"/>
        <v>0</v>
      </c>
      <c r="K252" s="86"/>
      <c r="L252" s="11"/>
      <c r="M252" s="87" t="s">
        <v>9</v>
      </c>
      <c r="N252" s="88" t="s">
        <v>28</v>
      </c>
      <c r="O252" s="89">
        <v>0.43</v>
      </c>
      <c r="P252" s="89">
        <f t="shared" si="128"/>
        <v>0.43</v>
      </c>
      <c r="Q252" s="89">
        <v>0</v>
      </c>
      <c r="R252" s="89">
        <f t="shared" si="129"/>
        <v>0</v>
      </c>
      <c r="S252" s="89">
        <v>0</v>
      </c>
      <c r="T252" s="90">
        <f t="shared" si="130"/>
        <v>0</v>
      </c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91" t="s">
        <v>341</v>
      </c>
      <c r="AS252" s="10"/>
      <c r="AT252" s="91" t="s">
        <v>87</v>
      </c>
      <c r="AU252" s="91" t="s">
        <v>92</v>
      </c>
      <c r="AV252" s="10"/>
      <c r="AW252" s="10"/>
      <c r="AX252" s="10"/>
      <c r="AY252" s="3" t="s">
        <v>84</v>
      </c>
      <c r="AZ252" s="10"/>
      <c r="BA252" s="10"/>
      <c r="BB252" s="10"/>
      <c r="BC252" s="10"/>
      <c r="BD252" s="10"/>
      <c r="BE252" s="92">
        <f t="shared" si="131"/>
        <v>0</v>
      </c>
      <c r="BF252" s="92">
        <f t="shared" si="132"/>
        <v>0</v>
      </c>
      <c r="BG252" s="92">
        <f t="shared" si="133"/>
        <v>0</v>
      </c>
      <c r="BH252" s="92">
        <f t="shared" si="134"/>
        <v>0</v>
      </c>
      <c r="BI252" s="92">
        <f t="shared" si="135"/>
        <v>0</v>
      </c>
      <c r="BJ252" s="3" t="s">
        <v>92</v>
      </c>
      <c r="BK252" s="93">
        <f t="shared" si="136"/>
        <v>0</v>
      </c>
      <c r="BL252" s="3" t="s">
        <v>341</v>
      </c>
      <c r="BM252" s="91" t="s">
        <v>506</v>
      </c>
    </row>
    <row r="253" spans="1:65" ht="24" customHeight="1">
      <c r="A253" s="10"/>
      <c r="B253" s="11"/>
      <c r="C253" s="94" t="s">
        <v>157</v>
      </c>
      <c r="D253" s="94" t="s">
        <v>198</v>
      </c>
      <c r="E253" s="95" t="s">
        <v>507</v>
      </c>
      <c r="F253" s="96" t="s">
        <v>508</v>
      </c>
      <c r="G253" s="97" t="s">
        <v>126</v>
      </c>
      <c r="H253" s="98">
        <v>1</v>
      </c>
      <c r="I253" s="98"/>
      <c r="J253" s="98">
        <f t="shared" si="127"/>
        <v>0</v>
      </c>
      <c r="K253" s="99"/>
      <c r="L253" s="100"/>
      <c r="M253" s="101" t="s">
        <v>9</v>
      </c>
      <c r="N253" s="102" t="s">
        <v>28</v>
      </c>
      <c r="O253" s="89">
        <v>0</v>
      </c>
      <c r="P253" s="89">
        <f t="shared" si="128"/>
        <v>0</v>
      </c>
      <c r="Q253" s="89">
        <v>3.5E-4</v>
      </c>
      <c r="R253" s="89">
        <f t="shared" si="129"/>
        <v>3.5E-4</v>
      </c>
      <c r="S253" s="89">
        <v>0</v>
      </c>
      <c r="T253" s="90">
        <f t="shared" si="130"/>
        <v>0</v>
      </c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91" t="s">
        <v>346</v>
      </c>
      <c r="AS253" s="10"/>
      <c r="AT253" s="91" t="s">
        <v>198</v>
      </c>
      <c r="AU253" s="91" t="s">
        <v>92</v>
      </c>
      <c r="AV253" s="10"/>
      <c r="AW253" s="10"/>
      <c r="AX253" s="10"/>
      <c r="AY253" s="3" t="s">
        <v>84</v>
      </c>
      <c r="AZ253" s="10"/>
      <c r="BA253" s="10"/>
      <c r="BB253" s="10"/>
      <c r="BC253" s="10"/>
      <c r="BD253" s="10"/>
      <c r="BE253" s="92">
        <f t="shared" si="131"/>
        <v>0</v>
      </c>
      <c r="BF253" s="92">
        <f t="shared" si="132"/>
        <v>0</v>
      </c>
      <c r="BG253" s="92">
        <f t="shared" si="133"/>
        <v>0</v>
      </c>
      <c r="BH253" s="92">
        <f t="shared" si="134"/>
        <v>0</v>
      </c>
      <c r="BI253" s="92">
        <f t="shared" si="135"/>
        <v>0</v>
      </c>
      <c r="BJ253" s="3" t="s">
        <v>92</v>
      </c>
      <c r="BK253" s="93">
        <f t="shared" si="136"/>
        <v>0</v>
      </c>
      <c r="BL253" s="3" t="s">
        <v>346</v>
      </c>
      <c r="BM253" s="91" t="s">
        <v>509</v>
      </c>
    </row>
    <row r="254" spans="1:65" ht="16.5" customHeight="1">
      <c r="A254" s="10"/>
      <c r="B254" s="11"/>
      <c r="C254" s="81" t="s">
        <v>510</v>
      </c>
      <c r="D254" s="81" t="s">
        <v>87</v>
      </c>
      <c r="E254" s="82" t="s">
        <v>511</v>
      </c>
      <c r="F254" s="83" t="s">
        <v>512</v>
      </c>
      <c r="G254" s="84" t="s">
        <v>126</v>
      </c>
      <c r="H254" s="85">
        <v>12</v>
      </c>
      <c r="I254" s="85"/>
      <c r="J254" s="85">
        <f t="shared" si="127"/>
        <v>0</v>
      </c>
      <c r="K254" s="86"/>
      <c r="L254" s="11"/>
      <c r="M254" s="87" t="s">
        <v>9</v>
      </c>
      <c r="N254" s="88" t="s">
        <v>28</v>
      </c>
      <c r="O254" s="89">
        <v>0.65</v>
      </c>
      <c r="P254" s="89">
        <f t="shared" si="128"/>
        <v>7.8000000000000007</v>
      </c>
      <c r="Q254" s="89">
        <v>0</v>
      </c>
      <c r="R254" s="89">
        <f t="shared" si="129"/>
        <v>0</v>
      </c>
      <c r="S254" s="89">
        <v>0</v>
      </c>
      <c r="T254" s="90">
        <f t="shared" si="130"/>
        <v>0</v>
      </c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91" t="s">
        <v>341</v>
      </c>
      <c r="AS254" s="10"/>
      <c r="AT254" s="91" t="s">
        <v>87</v>
      </c>
      <c r="AU254" s="91" t="s">
        <v>92</v>
      </c>
      <c r="AV254" s="10"/>
      <c r="AW254" s="10"/>
      <c r="AX254" s="10"/>
      <c r="AY254" s="3" t="s">
        <v>84</v>
      </c>
      <c r="AZ254" s="10"/>
      <c r="BA254" s="10"/>
      <c r="BB254" s="10"/>
      <c r="BC254" s="10"/>
      <c r="BD254" s="10"/>
      <c r="BE254" s="92">
        <f t="shared" si="131"/>
        <v>0</v>
      </c>
      <c r="BF254" s="92">
        <f t="shared" si="132"/>
        <v>0</v>
      </c>
      <c r="BG254" s="92">
        <f t="shared" si="133"/>
        <v>0</v>
      </c>
      <c r="BH254" s="92">
        <f t="shared" si="134"/>
        <v>0</v>
      </c>
      <c r="BI254" s="92">
        <f t="shared" si="135"/>
        <v>0</v>
      </c>
      <c r="BJ254" s="3" t="s">
        <v>92</v>
      </c>
      <c r="BK254" s="93">
        <f t="shared" si="136"/>
        <v>0</v>
      </c>
      <c r="BL254" s="3" t="s">
        <v>341</v>
      </c>
      <c r="BM254" s="91" t="s">
        <v>513</v>
      </c>
    </row>
    <row r="255" spans="1:65" ht="16.5" customHeight="1">
      <c r="A255" s="10"/>
      <c r="B255" s="11"/>
      <c r="C255" s="94" t="s">
        <v>514</v>
      </c>
      <c r="D255" s="94" t="s">
        <v>198</v>
      </c>
      <c r="E255" s="95" t="s">
        <v>515</v>
      </c>
      <c r="F255" s="96" t="s">
        <v>516</v>
      </c>
      <c r="G255" s="97" t="s">
        <v>126</v>
      </c>
      <c r="H255" s="98">
        <v>12</v>
      </c>
      <c r="I255" s="98"/>
      <c r="J255" s="98">
        <f t="shared" si="127"/>
        <v>0</v>
      </c>
      <c r="K255" s="99"/>
      <c r="L255" s="100"/>
      <c r="M255" s="101" t="s">
        <v>9</v>
      </c>
      <c r="N255" s="102" t="s">
        <v>28</v>
      </c>
      <c r="O255" s="89">
        <v>0</v>
      </c>
      <c r="P255" s="89">
        <f t="shared" si="128"/>
        <v>0</v>
      </c>
      <c r="Q255" s="89">
        <v>2.7999999999999998E-4</v>
      </c>
      <c r="R255" s="89">
        <f t="shared" si="129"/>
        <v>3.3599999999999997E-3</v>
      </c>
      <c r="S255" s="89">
        <v>0</v>
      </c>
      <c r="T255" s="90">
        <f t="shared" si="130"/>
        <v>0</v>
      </c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91" t="s">
        <v>346</v>
      </c>
      <c r="AS255" s="10"/>
      <c r="AT255" s="91" t="s">
        <v>198</v>
      </c>
      <c r="AU255" s="91" t="s">
        <v>92</v>
      </c>
      <c r="AV255" s="10"/>
      <c r="AW255" s="10"/>
      <c r="AX255" s="10"/>
      <c r="AY255" s="3" t="s">
        <v>84</v>
      </c>
      <c r="AZ255" s="10"/>
      <c r="BA255" s="10"/>
      <c r="BB255" s="10"/>
      <c r="BC255" s="10"/>
      <c r="BD255" s="10"/>
      <c r="BE255" s="92">
        <f t="shared" si="131"/>
        <v>0</v>
      </c>
      <c r="BF255" s="92">
        <f t="shared" si="132"/>
        <v>0</v>
      </c>
      <c r="BG255" s="92">
        <f t="shared" si="133"/>
        <v>0</v>
      </c>
      <c r="BH255" s="92">
        <f t="shared" si="134"/>
        <v>0</v>
      </c>
      <c r="BI255" s="92">
        <f t="shared" si="135"/>
        <v>0</v>
      </c>
      <c r="BJ255" s="3" t="s">
        <v>92</v>
      </c>
      <c r="BK255" s="93">
        <f t="shared" si="136"/>
        <v>0</v>
      </c>
      <c r="BL255" s="3" t="s">
        <v>346</v>
      </c>
      <c r="BM255" s="91" t="s">
        <v>517</v>
      </c>
    </row>
    <row r="256" spans="1:65" ht="16.5" customHeight="1">
      <c r="A256" s="10"/>
      <c r="B256" s="11"/>
      <c r="C256" s="81" t="s">
        <v>518</v>
      </c>
      <c r="D256" s="81" t="s">
        <v>87</v>
      </c>
      <c r="E256" s="82" t="s">
        <v>519</v>
      </c>
      <c r="F256" s="83" t="s">
        <v>520</v>
      </c>
      <c r="G256" s="84" t="s">
        <v>126</v>
      </c>
      <c r="H256" s="85">
        <v>15</v>
      </c>
      <c r="I256" s="85"/>
      <c r="J256" s="85">
        <f t="shared" si="127"/>
        <v>0</v>
      </c>
      <c r="K256" s="86"/>
      <c r="L256" s="11"/>
      <c r="M256" s="87" t="s">
        <v>9</v>
      </c>
      <c r="N256" s="88" t="s">
        <v>28</v>
      </c>
      <c r="O256" s="89">
        <v>0.28699999999999998</v>
      </c>
      <c r="P256" s="89">
        <f t="shared" si="128"/>
        <v>4.3049999999999997</v>
      </c>
      <c r="Q256" s="89">
        <v>0</v>
      </c>
      <c r="R256" s="89">
        <f t="shared" si="129"/>
        <v>0</v>
      </c>
      <c r="S256" s="89">
        <v>0</v>
      </c>
      <c r="T256" s="90">
        <f t="shared" si="130"/>
        <v>0</v>
      </c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91" t="s">
        <v>341</v>
      </c>
      <c r="AS256" s="10"/>
      <c r="AT256" s="91" t="s">
        <v>87</v>
      </c>
      <c r="AU256" s="91" t="s">
        <v>92</v>
      </c>
      <c r="AV256" s="10"/>
      <c r="AW256" s="10"/>
      <c r="AX256" s="10"/>
      <c r="AY256" s="3" t="s">
        <v>84</v>
      </c>
      <c r="AZ256" s="10"/>
      <c r="BA256" s="10"/>
      <c r="BB256" s="10"/>
      <c r="BC256" s="10"/>
      <c r="BD256" s="10"/>
      <c r="BE256" s="92">
        <f t="shared" si="131"/>
        <v>0</v>
      </c>
      <c r="BF256" s="92">
        <f t="shared" si="132"/>
        <v>0</v>
      </c>
      <c r="BG256" s="92">
        <f t="shared" si="133"/>
        <v>0</v>
      </c>
      <c r="BH256" s="92">
        <f t="shared" si="134"/>
        <v>0</v>
      </c>
      <c r="BI256" s="92">
        <f t="shared" si="135"/>
        <v>0</v>
      </c>
      <c r="BJ256" s="3" t="s">
        <v>92</v>
      </c>
      <c r="BK256" s="93">
        <f t="shared" si="136"/>
        <v>0</v>
      </c>
      <c r="BL256" s="3" t="s">
        <v>341</v>
      </c>
      <c r="BM256" s="91" t="s">
        <v>521</v>
      </c>
    </row>
    <row r="257" spans="1:65" ht="16.5" customHeight="1">
      <c r="A257" s="10"/>
      <c r="B257" s="11"/>
      <c r="C257" s="94" t="s">
        <v>522</v>
      </c>
      <c r="D257" s="94" t="s">
        <v>198</v>
      </c>
      <c r="E257" s="95" t="s">
        <v>523</v>
      </c>
      <c r="F257" s="96" t="s">
        <v>524</v>
      </c>
      <c r="G257" s="97" t="s">
        <v>126</v>
      </c>
      <c r="H257" s="98">
        <v>15</v>
      </c>
      <c r="I257" s="98"/>
      <c r="J257" s="98">
        <f t="shared" si="127"/>
        <v>0</v>
      </c>
      <c r="K257" s="99"/>
      <c r="L257" s="100"/>
      <c r="M257" s="101" t="s">
        <v>9</v>
      </c>
      <c r="N257" s="102" t="s">
        <v>28</v>
      </c>
      <c r="O257" s="89">
        <v>0</v>
      </c>
      <c r="P257" s="89">
        <f t="shared" si="128"/>
        <v>0</v>
      </c>
      <c r="Q257" s="89">
        <v>1E-4</v>
      </c>
      <c r="R257" s="89">
        <f t="shared" si="129"/>
        <v>1.5E-3</v>
      </c>
      <c r="S257" s="89">
        <v>0</v>
      </c>
      <c r="T257" s="90">
        <f t="shared" si="130"/>
        <v>0</v>
      </c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91" t="s">
        <v>346</v>
      </c>
      <c r="AS257" s="10"/>
      <c r="AT257" s="91" t="s">
        <v>198</v>
      </c>
      <c r="AU257" s="91" t="s">
        <v>92</v>
      </c>
      <c r="AV257" s="10"/>
      <c r="AW257" s="10"/>
      <c r="AX257" s="10"/>
      <c r="AY257" s="3" t="s">
        <v>84</v>
      </c>
      <c r="AZ257" s="10"/>
      <c r="BA257" s="10"/>
      <c r="BB257" s="10"/>
      <c r="BC257" s="10"/>
      <c r="BD257" s="10"/>
      <c r="BE257" s="92">
        <f t="shared" si="131"/>
        <v>0</v>
      </c>
      <c r="BF257" s="92">
        <f t="shared" si="132"/>
        <v>0</v>
      </c>
      <c r="BG257" s="92">
        <f t="shared" si="133"/>
        <v>0</v>
      </c>
      <c r="BH257" s="92">
        <f t="shared" si="134"/>
        <v>0</v>
      </c>
      <c r="BI257" s="92">
        <f t="shared" si="135"/>
        <v>0</v>
      </c>
      <c r="BJ257" s="3" t="s">
        <v>92</v>
      </c>
      <c r="BK257" s="93">
        <f t="shared" si="136"/>
        <v>0</v>
      </c>
      <c r="BL257" s="3" t="s">
        <v>346</v>
      </c>
      <c r="BM257" s="91" t="s">
        <v>525</v>
      </c>
    </row>
    <row r="258" spans="1:65" ht="24" customHeight="1">
      <c r="A258" s="10"/>
      <c r="B258" s="11"/>
      <c r="C258" s="94" t="s">
        <v>526</v>
      </c>
      <c r="D258" s="94" t="s">
        <v>198</v>
      </c>
      <c r="E258" s="95" t="s">
        <v>527</v>
      </c>
      <c r="F258" s="96" t="s">
        <v>528</v>
      </c>
      <c r="G258" s="97" t="s">
        <v>126</v>
      </c>
      <c r="H258" s="98">
        <v>6</v>
      </c>
      <c r="I258" s="98"/>
      <c r="J258" s="98">
        <f t="shared" si="127"/>
        <v>0</v>
      </c>
      <c r="K258" s="99"/>
      <c r="L258" s="100"/>
      <c r="M258" s="101" t="s">
        <v>9</v>
      </c>
      <c r="N258" s="102" t="s">
        <v>28</v>
      </c>
      <c r="O258" s="89">
        <v>0</v>
      </c>
      <c r="P258" s="89">
        <f t="shared" si="128"/>
        <v>0</v>
      </c>
      <c r="Q258" s="89">
        <v>3.0000000000000001E-5</v>
      </c>
      <c r="R258" s="89">
        <f t="shared" si="129"/>
        <v>1.8000000000000001E-4</v>
      </c>
      <c r="S258" s="89">
        <v>0</v>
      </c>
      <c r="T258" s="90">
        <f t="shared" si="130"/>
        <v>0</v>
      </c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91" t="s">
        <v>346</v>
      </c>
      <c r="AS258" s="10"/>
      <c r="AT258" s="91" t="s">
        <v>198</v>
      </c>
      <c r="AU258" s="91" t="s">
        <v>92</v>
      </c>
      <c r="AV258" s="10"/>
      <c r="AW258" s="10"/>
      <c r="AX258" s="10"/>
      <c r="AY258" s="3" t="s">
        <v>84</v>
      </c>
      <c r="AZ258" s="10"/>
      <c r="BA258" s="10"/>
      <c r="BB258" s="10"/>
      <c r="BC258" s="10"/>
      <c r="BD258" s="10"/>
      <c r="BE258" s="92">
        <f t="shared" si="131"/>
        <v>0</v>
      </c>
      <c r="BF258" s="92">
        <f t="shared" si="132"/>
        <v>0</v>
      </c>
      <c r="BG258" s="92">
        <f t="shared" si="133"/>
        <v>0</v>
      </c>
      <c r="BH258" s="92">
        <f t="shared" si="134"/>
        <v>0</v>
      </c>
      <c r="BI258" s="92">
        <f t="shared" si="135"/>
        <v>0</v>
      </c>
      <c r="BJ258" s="3" t="s">
        <v>92</v>
      </c>
      <c r="BK258" s="93">
        <f t="shared" si="136"/>
        <v>0</v>
      </c>
      <c r="BL258" s="3" t="s">
        <v>346</v>
      </c>
      <c r="BM258" s="91" t="s">
        <v>529</v>
      </c>
    </row>
    <row r="259" spans="1:65" ht="16.5" customHeight="1">
      <c r="A259" s="10"/>
      <c r="B259" s="11"/>
      <c r="C259" s="94" t="s">
        <v>530</v>
      </c>
      <c r="D259" s="94" t="s">
        <v>198</v>
      </c>
      <c r="E259" s="95" t="s">
        <v>531</v>
      </c>
      <c r="F259" s="96" t="s">
        <v>532</v>
      </c>
      <c r="G259" s="97" t="s">
        <v>126</v>
      </c>
      <c r="H259" s="98">
        <v>1</v>
      </c>
      <c r="I259" s="98"/>
      <c r="J259" s="98">
        <f t="shared" si="127"/>
        <v>0</v>
      </c>
      <c r="K259" s="99"/>
      <c r="L259" s="100"/>
      <c r="M259" s="101" t="s">
        <v>9</v>
      </c>
      <c r="N259" s="102" t="s">
        <v>28</v>
      </c>
      <c r="O259" s="89">
        <v>0</v>
      </c>
      <c r="P259" s="89">
        <f t="shared" si="128"/>
        <v>0</v>
      </c>
      <c r="Q259" s="89">
        <v>0.03</v>
      </c>
      <c r="R259" s="89">
        <f t="shared" si="129"/>
        <v>0.03</v>
      </c>
      <c r="S259" s="89">
        <v>0</v>
      </c>
      <c r="T259" s="90">
        <f t="shared" si="130"/>
        <v>0</v>
      </c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91" t="s">
        <v>533</v>
      </c>
      <c r="AS259" s="10"/>
      <c r="AT259" s="91" t="s">
        <v>198</v>
      </c>
      <c r="AU259" s="91" t="s">
        <v>92</v>
      </c>
      <c r="AV259" s="10"/>
      <c r="AW259" s="10"/>
      <c r="AX259" s="10"/>
      <c r="AY259" s="3" t="s">
        <v>84</v>
      </c>
      <c r="AZ259" s="10"/>
      <c r="BA259" s="10"/>
      <c r="BB259" s="10"/>
      <c r="BC259" s="10"/>
      <c r="BD259" s="10"/>
      <c r="BE259" s="92">
        <f t="shared" si="131"/>
        <v>0</v>
      </c>
      <c r="BF259" s="92">
        <f t="shared" si="132"/>
        <v>0</v>
      </c>
      <c r="BG259" s="92">
        <f t="shared" si="133"/>
        <v>0</v>
      </c>
      <c r="BH259" s="92">
        <f t="shared" si="134"/>
        <v>0</v>
      </c>
      <c r="BI259" s="92">
        <f t="shared" si="135"/>
        <v>0</v>
      </c>
      <c r="BJ259" s="3" t="s">
        <v>92</v>
      </c>
      <c r="BK259" s="93">
        <f t="shared" si="136"/>
        <v>0</v>
      </c>
      <c r="BL259" s="3" t="s">
        <v>341</v>
      </c>
      <c r="BM259" s="91" t="s">
        <v>534</v>
      </c>
    </row>
    <row r="260" spans="1:65" ht="24" customHeight="1">
      <c r="A260" s="10"/>
      <c r="B260" s="11"/>
      <c r="C260" s="81" t="s">
        <v>535</v>
      </c>
      <c r="D260" s="81" t="s">
        <v>87</v>
      </c>
      <c r="E260" s="82" t="s">
        <v>536</v>
      </c>
      <c r="F260" s="83" t="s">
        <v>537</v>
      </c>
      <c r="G260" s="84" t="s">
        <v>126</v>
      </c>
      <c r="H260" s="85">
        <v>1</v>
      </c>
      <c r="I260" s="85"/>
      <c r="J260" s="85">
        <f t="shared" si="127"/>
        <v>0</v>
      </c>
      <c r="K260" s="86"/>
      <c r="L260" s="11"/>
      <c r="M260" s="87" t="s">
        <v>9</v>
      </c>
      <c r="N260" s="88" t="s">
        <v>28</v>
      </c>
      <c r="O260" s="89">
        <v>1.18</v>
      </c>
      <c r="P260" s="89">
        <f t="shared" si="128"/>
        <v>1.18</v>
      </c>
      <c r="Q260" s="89">
        <v>0</v>
      </c>
      <c r="R260" s="89">
        <f t="shared" si="129"/>
        <v>0</v>
      </c>
      <c r="S260" s="89">
        <v>0</v>
      </c>
      <c r="T260" s="90">
        <f t="shared" si="130"/>
        <v>0</v>
      </c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91" t="s">
        <v>341</v>
      </c>
      <c r="AS260" s="10"/>
      <c r="AT260" s="91" t="s">
        <v>87</v>
      </c>
      <c r="AU260" s="91" t="s">
        <v>92</v>
      </c>
      <c r="AV260" s="10"/>
      <c r="AW260" s="10"/>
      <c r="AX260" s="10"/>
      <c r="AY260" s="3" t="s">
        <v>84</v>
      </c>
      <c r="AZ260" s="10"/>
      <c r="BA260" s="10"/>
      <c r="BB260" s="10"/>
      <c r="BC260" s="10"/>
      <c r="BD260" s="10"/>
      <c r="BE260" s="92">
        <f t="shared" si="131"/>
        <v>0</v>
      </c>
      <c r="BF260" s="92">
        <f t="shared" si="132"/>
        <v>0</v>
      </c>
      <c r="BG260" s="92">
        <f t="shared" si="133"/>
        <v>0</v>
      </c>
      <c r="BH260" s="92">
        <f t="shared" si="134"/>
        <v>0</v>
      </c>
      <c r="BI260" s="92">
        <f t="shared" si="135"/>
        <v>0</v>
      </c>
      <c r="BJ260" s="3" t="s">
        <v>92</v>
      </c>
      <c r="BK260" s="93">
        <f t="shared" si="136"/>
        <v>0</v>
      </c>
      <c r="BL260" s="3" t="s">
        <v>341</v>
      </c>
      <c r="BM260" s="91" t="s">
        <v>538</v>
      </c>
    </row>
    <row r="261" spans="1:65" ht="24" customHeight="1">
      <c r="A261" s="10"/>
      <c r="B261" s="11"/>
      <c r="C261" s="94" t="s">
        <v>539</v>
      </c>
      <c r="D261" s="94" t="s">
        <v>198</v>
      </c>
      <c r="E261" s="95" t="s">
        <v>540</v>
      </c>
      <c r="F261" s="96" t="s">
        <v>541</v>
      </c>
      <c r="G261" s="97" t="s">
        <v>126</v>
      </c>
      <c r="H261" s="98">
        <v>1</v>
      </c>
      <c r="I261" s="98"/>
      <c r="J261" s="98">
        <f t="shared" si="127"/>
        <v>0</v>
      </c>
      <c r="K261" s="99"/>
      <c r="L261" s="100"/>
      <c r="M261" s="101" t="s">
        <v>9</v>
      </c>
      <c r="N261" s="102" t="s">
        <v>28</v>
      </c>
      <c r="O261" s="89">
        <v>0</v>
      </c>
      <c r="P261" s="89">
        <f t="shared" si="128"/>
        <v>0</v>
      </c>
      <c r="Q261" s="89">
        <v>2.7999999999999998E-4</v>
      </c>
      <c r="R261" s="89">
        <f t="shared" si="129"/>
        <v>2.7999999999999998E-4</v>
      </c>
      <c r="S261" s="89">
        <v>0</v>
      </c>
      <c r="T261" s="90">
        <f t="shared" si="130"/>
        <v>0</v>
      </c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91" t="s">
        <v>346</v>
      </c>
      <c r="AS261" s="10"/>
      <c r="AT261" s="91" t="s">
        <v>198</v>
      </c>
      <c r="AU261" s="91" t="s">
        <v>92</v>
      </c>
      <c r="AV261" s="10"/>
      <c r="AW261" s="10"/>
      <c r="AX261" s="10"/>
      <c r="AY261" s="3" t="s">
        <v>84</v>
      </c>
      <c r="AZ261" s="10"/>
      <c r="BA261" s="10"/>
      <c r="BB261" s="10"/>
      <c r="BC261" s="10"/>
      <c r="BD261" s="10"/>
      <c r="BE261" s="92">
        <f t="shared" si="131"/>
        <v>0</v>
      </c>
      <c r="BF261" s="92">
        <f t="shared" si="132"/>
        <v>0</v>
      </c>
      <c r="BG261" s="92">
        <f t="shared" si="133"/>
        <v>0</v>
      </c>
      <c r="BH261" s="92">
        <f t="shared" si="134"/>
        <v>0</v>
      </c>
      <c r="BI261" s="92">
        <f t="shared" si="135"/>
        <v>0</v>
      </c>
      <c r="BJ261" s="3" t="s">
        <v>92</v>
      </c>
      <c r="BK261" s="93">
        <f t="shared" si="136"/>
        <v>0</v>
      </c>
      <c r="BL261" s="3" t="s">
        <v>346</v>
      </c>
      <c r="BM261" s="91" t="s">
        <v>542</v>
      </c>
    </row>
    <row r="262" spans="1:65" ht="24" customHeight="1">
      <c r="A262" s="10"/>
      <c r="B262" s="11"/>
      <c r="C262" s="94" t="s">
        <v>543</v>
      </c>
      <c r="D262" s="94" t="s">
        <v>198</v>
      </c>
      <c r="E262" s="95" t="s">
        <v>544</v>
      </c>
      <c r="F262" s="96" t="s">
        <v>545</v>
      </c>
      <c r="G262" s="97" t="s">
        <v>126</v>
      </c>
      <c r="H262" s="98">
        <v>1</v>
      </c>
      <c r="I262" s="98"/>
      <c r="J262" s="98">
        <f t="shared" si="127"/>
        <v>0</v>
      </c>
      <c r="K262" s="99"/>
      <c r="L262" s="100"/>
      <c r="M262" s="101" t="s">
        <v>9</v>
      </c>
      <c r="N262" s="102" t="s">
        <v>28</v>
      </c>
      <c r="O262" s="89">
        <v>0</v>
      </c>
      <c r="P262" s="89">
        <f t="shared" si="128"/>
        <v>0</v>
      </c>
      <c r="Q262" s="89">
        <v>2.4000000000000001E-4</v>
      </c>
      <c r="R262" s="89">
        <f t="shared" si="129"/>
        <v>2.4000000000000001E-4</v>
      </c>
      <c r="S262" s="89">
        <v>0</v>
      </c>
      <c r="T262" s="90">
        <f t="shared" si="130"/>
        <v>0</v>
      </c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91" t="s">
        <v>346</v>
      </c>
      <c r="AS262" s="10"/>
      <c r="AT262" s="91" t="s">
        <v>198</v>
      </c>
      <c r="AU262" s="91" t="s">
        <v>92</v>
      </c>
      <c r="AV262" s="10"/>
      <c r="AW262" s="10"/>
      <c r="AX262" s="10"/>
      <c r="AY262" s="3" t="s">
        <v>84</v>
      </c>
      <c r="AZ262" s="10"/>
      <c r="BA262" s="10"/>
      <c r="BB262" s="10"/>
      <c r="BC262" s="10"/>
      <c r="BD262" s="10"/>
      <c r="BE262" s="92">
        <f t="shared" si="131"/>
        <v>0</v>
      </c>
      <c r="BF262" s="92">
        <f t="shared" si="132"/>
        <v>0</v>
      </c>
      <c r="BG262" s="92">
        <f t="shared" si="133"/>
        <v>0</v>
      </c>
      <c r="BH262" s="92">
        <f t="shared" si="134"/>
        <v>0</v>
      </c>
      <c r="BI262" s="92">
        <f t="shared" si="135"/>
        <v>0</v>
      </c>
      <c r="BJ262" s="3" t="s">
        <v>92</v>
      </c>
      <c r="BK262" s="93">
        <f t="shared" si="136"/>
        <v>0</v>
      </c>
      <c r="BL262" s="3" t="s">
        <v>346</v>
      </c>
      <c r="BM262" s="91" t="s">
        <v>546</v>
      </c>
    </row>
    <row r="263" spans="1:65" ht="24" customHeight="1">
      <c r="A263" s="10"/>
      <c r="B263" s="11"/>
      <c r="C263" s="81" t="s">
        <v>547</v>
      </c>
      <c r="D263" s="81" t="s">
        <v>87</v>
      </c>
      <c r="E263" s="82" t="s">
        <v>548</v>
      </c>
      <c r="F263" s="83" t="s">
        <v>549</v>
      </c>
      <c r="G263" s="84" t="s">
        <v>113</v>
      </c>
      <c r="H263" s="85">
        <v>25</v>
      </c>
      <c r="I263" s="85"/>
      <c r="J263" s="85">
        <f t="shared" si="127"/>
        <v>0</v>
      </c>
      <c r="K263" s="86"/>
      <c r="L263" s="11"/>
      <c r="M263" s="87" t="s">
        <v>9</v>
      </c>
      <c r="N263" s="88" t="s">
        <v>28</v>
      </c>
      <c r="O263" s="89">
        <v>0.12</v>
      </c>
      <c r="P263" s="89">
        <f t="shared" si="128"/>
        <v>3</v>
      </c>
      <c r="Q263" s="89">
        <v>0</v>
      </c>
      <c r="R263" s="89">
        <f t="shared" si="129"/>
        <v>0</v>
      </c>
      <c r="S263" s="89">
        <v>0</v>
      </c>
      <c r="T263" s="90">
        <f t="shared" si="130"/>
        <v>0</v>
      </c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91" t="s">
        <v>341</v>
      </c>
      <c r="AS263" s="10"/>
      <c r="AT263" s="91" t="s">
        <v>87</v>
      </c>
      <c r="AU263" s="91" t="s">
        <v>92</v>
      </c>
      <c r="AV263" s="10"/>
      <c r="AW263" s="10"/>
      <c r="AX263" s="10"/>
      <c r="AY263" s="3" t="s">
        <v>84</v>
      </c>
      <c r="AZ263" s="10"/>
      <c r="BA263" s="10"/>
      <c r="BB263" s="10"/>
      <c r="BC263" s="10"/>
      <c r="BD263" s="10"/>
      <c r="BE263" s="92">
        <f t="shared" si="131"/>
        <v>0</v>
      </c>
      <c r="BF263" s="92">
        <f t="shared" si="132"/>
        <v>0</v>
      </c>
      <c r="BG263" s="92">
        <f t="shared" si="133"/>
        <v>0</v>
      </c>
      <c r="BH263" s="92">
        <f t="shared" si="134"/>
        <v>0</v>
      </c>
      <c r="BI263" s="92">
        <f t="shared" si="135"/>
        <v>0</v>
      </c>
      <c r="BJ263" s="3" t="s">
        <v>92</v>
      </c>
      <c r="BK263" s="93">
        <f t="shared" si="136"/>
        <v>0</v>
      </c>
      <c r="BL263" s="3" t="s">
        <v>341</v>
      </c>
      <c r="BM263" s="91" t="s">
        <v>550</v>
      </c>
    </row>
    <row r="264" spans="1:65" ht="16.5" customHeight="1">
      <c r="A264" s="10"/>
      <c r="B264" s="11"/>
      <c r="C264" s="94" t="s">
        <v>551</v>
      </c>
      <c r="D264" s="94" t="s">
        <v>198</v>
      </c>
      <c r="E264" s="95" t="s">
        <v>552</v>
      </c>
      <c r="F264" s="96" t="s">
        <v>553</v>
      </c>
      <c r="G264" s="97" t="s">
        <v>113</v>
      </c>
      <c r="H264" s="98">
        <v>25</v>
      </c>
      <c r="I264" s="98"/>
      <c r="J264" s="98">
        <f t="shared" si="127"/>
        <v>0</v>
      </c>
      <c r="K264" s="99"/>
      <c r="L264" s="100"/>
      <c r="M264" s="101" t="s">
        <v>9</v>
      </c>
      <c r="N264" s="102" t="s">
        <v>28</v>
      </c>
      <c r="O264" s="89">
        <v>0</v>
      </c>
      <c r="P264" s="89">
        <f t="shared" si="128"/>
        <v>0</v>
      </c>
      <c r="Q264" s="89">
        <v>8.0000000000000007E-5</v>
      </c>
      <c r="R264" s="89">
        <f t="shared" si="129"/>
        <v>2E-3</v>
      </c>
      <c r="S264" s="89">
        <v>0</v>
      </c>
      <c r="T264" s="90">
        <f t="shared" si="130"/>
        <v>0</v>
      </c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91" t="s">
        <v>346</v>
      </c>
      <c r="AS264" s="10"/>
      <c r="AT264" s="91" t="s">
        <v>198</v>
      </c>
      <c r="AU264" s="91" t="s">
        <v>92</v>
      </c>
      <c r="AV264" s="10"/>
      <c r="AW264" s="10"/>
      <c r="AX264" s="10"/>
      <c r="AY264" s="3" t="s">
        <v>84</v>
      </c>
      <c r="AZ264" s="10"/>
      <c r="BA264" s="10"/>
      <c r="BB264" s="10"/>
      <c r="BC264" s="10"/>
      <c r="BD264" s="10"/>
      <c r="BE264" s="92">
        <f t="shared" si="131"/>
        <v>0</v>
      </c>
      <c r="BF264" s="92">
        <f t="shared" si="132"/>
        <v>0</v>
      </c>
      <c r="BG264" s="92">
        <f t="shared" si="133"/>
        <v>0</v>
      </c>
      <c r="BH264" s="92">
        <f t="shared" si="134"/>
        <v>0</v>
      </c>
      <c r="BI264" s="92">
        <f t="shared" si="135"/>
        <v>0</v>
      </c>
      <c r="BJ264" s="3" t="s">
        <v>92</v>
      </c>
      <c r="BK264" s="93">
        <f t="shared" si="136"/>
        <v>0</v>
      </c>
      <c r="BL264" s="3" t="s">
        <v>346</v>
      </c>
      <c r="BM264" s="91" t="s">
        <v>554</v>
      </c>
    </row>
    <row r="265" spans="1:65" ht="24" customHeight="1">
      <c r="A265" s="10"/>
      <c r="B265" s="11"/>
      <c r="C265" s="81" t="s">
        <v>555</v>
      </c>
      <c r="D265" s="81" t="s">
        <v>87</v>
      </c>
      <c r="E265" s="82" t="s">
        <v>556</v>
      </c>
      <c r="F265" s="83" t="s">
        <v>557</v>
      </c>
      <c r="G265" s="84" t="s">
        <v>126</v>
      </c>
      <c r="H265" s="85">
        <v>0</v>
      </c>
      <c r="I265" s="85"/>
      <c r="J265" s="85">
        <f t="shared" si="127"/>
        <v>0</v>
      </c>
      <c r="K265" s="86"/>
      <c r="L265" s="11"/>
      <c r="M265" s="87" t="s">
        <v>9</v>
      </c>
      <c r="N265" s="88" t="s">
        <v>28</v>
      </c>
      <c r="O265" s="89">
        <v>14.725</v>
      </c>
      <c r="P265" s="89">
        <f t="shared" si="128"/>
        <v>0</v>
      </c>
      <c r="Q265" s="89">
        <v>0</v>
      </c>
      <c r="R265" s="89">
        <f t="shared" si="129"/>
        <v>0</v>
      </c>
      <c r="S265" s="89">
        <v>0</v>
      </c>
      <c r="T265" s="90">
        <f t="shared" si="130"/>
        <v>0</v>
      </c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91" t="s">
        <v>341</v>
      </c>
      <c r="AS265" s="10"/>
      <c r="AT265" s="91" t="s">
        <v>87</v>
      </c>
      <c r="AU265" s="91" t="s">
        <v>92</v>
      </c>
      <c r="AV265" s="10"/>
      <c r="AW265" s="10"/>
      <c r="AX265" s="10"/>
      <c r="AY265" s="3" t="s">
        <v>84</v>
      </c>
      <c r="AZ265" s="10"/>
      <c r="BA265" s="10"/>
      <c r="BB265" s="10"/>
      <c r="BC265" s="10"/>
      <c r="BD265" s="10"/>
      <c r="BE265" s="92">
        <f t="shared" si="131"/>
        <v>0</v>
      </c>
      <c r="BF265" s="92">
        <f t="shared" si="132"/>
        <v>0</v>
      </c>
      <c r="BG265" s="92">
        <f t="shared" si="133"/>
        <v>0</v>
      </c>
      <c r="BH265" s="92">
        <f t="shared" si="134"/>
        <v>0</v>
      </c>
      <c r="BI265" s="92">
        <f t="shared" si="135"/>
        <v>0</v>
      </c>
      <c r="BJ265" s="3" t="s">
        <v>92</v>
      </c>
      <c r="BK265" s="93">
        <f t="shared" si="136"/>
        <v>0</v>
      </c>
      <c r="BL265" s="3" t="s">
        <v>341</v>
      </c>
      <c r="BM265" s="91" t="s">
        <v>558</v>
      </c>
    </row>
    <row r="266" spans="1:65" ht="16.5" customHeight="1">
      <c r="A266" s="10"/>
      <c r="B266" s="11"/>
      <c r="C266" s="81" t="s">
        <v>559</v>
      </c>
      <c r="D266" s="81" t="s">
        <v>87</v>
      </c>
      <c r="E266" s="82" t="s">
        <v>560</v>
      </c>
      <c r="F266" s="83" t="s">
        <v>561</v>
      </c>
      <c r="G266" s="84" t="s">
        <v>113</v>
      </c>
      <c r="H266" s="85">
        <v>25</v>
      </c>
      <c r="I266" s="85"/>
      <c r="J266" s="85">
        <f t="shared" si="127"/>
        <v>0</v>
      </c>
      <c r="K266" s="86"/>
      <c r="L266" s="11"/>
      <c r="M266" s="87" t="s">
        <v>9</v>
      </c>
      <c r="N266" s="88" t="s">
        <v>28</v>
      </c>
      <c r="O266" s="89">
        <v>4.8000000000000001E-2</v>
      </c>
      <c r="P266" s="89">
        <f t="shared" si="128"/>
        <v>1.2</v>
      </c>
      <c r="Q266" s="89">
        <v>0</v>
      </c>
      <c r="R266" s="89">
        <f t="shared" si="129"/>
        <v>0</v>
      </c>
      <c r="S266" s="89">
        <v>0</v>
      </c>
      <c r="T266" s="90">
        <f t="shared" si="130"/>
        <v>0</v>
      </c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91" t="s">
        <v>341</v>
      </c>
      <c r="AS266" s="10"/>
      <c r="AT266" s="91" t="s">
        <v>87</v>
      </c>
      <c r="AU266" s="91" t="s">
        <v>92</v>
      </c>
      <c r="AV266" s="10"/>
      <c r="AW266" s="10"/>
      <c r="AX266" s="10"/>
      <c r="AY266" s="3" t="s">
        <v>84</v>
      </c>
      <c r="AZ266" s="10"/>
      <c r="BA266" s="10"/>
      <c r="BB266" s="10"/>
      <c r="BC266" s="10"/>
      <c r="BD266" s="10"/>
      <c r="BE266" s="92">
        <f t="shared" si="131"/>
        <v>0</v>
      </c>
      <c r="BF266" s="92">
        <f t="shared" si="132"/>
        <v>0</v>
      </c>
      <c r="BG266" s="92">
        <f t="shared" si="133"/>
        <v>0</v>
      </c>
      <c r="BH266" s="92">
        <f t="shared" si="134"/>
        <v>0</v>
      </c>
      <c r="BI266" s="92">
        <f t="shared" si="135"/>
        <v>0</v>
      </c>
      <c r="BJ266" s="3" t="s">
        <v>92</v>
      </c>
      <c r="BK266" s="93">
        <f t="shared" si="136"/>
        <v>0</v>
      </c>
      <c r="BL266" s="3" t="s">
        <v>341</v>
      </c>
      <c r="BM266" s="91" t="s">
        <v>562</v>
      </c>
    </row>
    <row r="267" spans="1:65" ht="16.5" customHeight="1">
      <c r="A267" s="10"/>
      <c r="B267" s="11"/>
      <c r="C267" s="94" t="s">
        <v>563</v>
      </c>
      <c r="D267" s="94" t="s">
        <v>198</v>
      </c>
      <c r="E267" s="95" t="s">
        <v>564</v>
      </c>
      <c r="F267" s="96" t="s">
        <v>565</v>
      </c>
      <c r="G267" s="97" t="s">
        <v>113</v>
      </c>
      <c r="H267" s="98">
        <v>23</v>
      </c>
      <c r="I267" s="98"/>
      <c r="J267" s="98">
        <f t="shared" si="127"/>
        <v>0</v>
      </c>
      <c r="K267" s="99"/>
      <c r="L267" s="100"/>
      <c r="M267" s="101" t="s">
        <v>9</v>
      </c>
      <c r="N267" s="102" t="s">
        <v>28</v>
      </c>
      <c r="O267" s="89">
        <v>0</v>
      </c>
      <c r="P267" s="89">
        <f t="shared" si="128"/>
        <v>0</v>
      </c>
      <c r="Q267" s="89">
        <v>1.3999999999999999E-4</v>
      </c>
      <c r="R267" s="89">
        <f t="shared" si="129"/>
        <v>3.2199999999999998E-3</v>
      </c>
      <c r="S267" s="89">
        <v>0</v>
      </c>
      <c r="T267" s="90">
        <f t="shared" si="130"/>
        <v>0</v>
      </c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91" t="s">
        <v>346</v>
      </c>
      <c r="AS267" s="10"/>
      <c r="AT267" s="91" t="s">
        <v>198</v>
      </c>
      <c r="AU267" s="91" t="s">
        <v>92</v>
      </c>
      <c r="AV267" s="10"/>
      <c r="AW267" s="10"/>
      <c r="AX267" s="10"/>
      <c r="AY267" s="3" t="s">
        <v>84</v>
      </c>
      <c r="AZ267" s="10"/>
      <c r="BA267" s="10"/>
      <c r="BB267" s="10"/>
      <c r="BC267" s="10"/>
      <c r="BD267" s="10"/>
      <c r="BE267" s="92">
        <f t="shared" si="131"/>
        <v>0</v>
      </c>
      <c r="BF267" s="92">
        <f t="shared" si="132"/>
        <v>0</v>
      </c>
      <c r="BG267" s="92">
        <f t="shared" si="133"/>
        <v>0</v>
      </c>
      <c r="BH267" s="92">
        <f t="shared" si="134"/>
        <v>0</v>
      </c>
      <c r="BI267" s="92">
        <f t="shared" si="135"/>
        <v>0</v>
      </c>
      <c r="BJ267" s="3" t="s">
        <v>92</v>
      </c>
      <c r="BK267" s="93">
        <f t="shared" si="136"/>
        <v>0</v>
      </c>
      <c r="BL267" s="3" t="s">
        <v>346</v>
      </c>
      <c r="BM267" s="91" t="s">
        <v>566</v>
      </c>
    </row>
    <row r="268" spans="1:65" ht="16.5" customHeight="1">
      <c r="A268" s="10"/>
      <c r="B268" s="11"/>
      <c r="C268" s="94" t="s">
        <v>567</v>
      </c>
      <c r="D268" s="94" t="s">
        <v>198</v>
      </c>
      <c r="E268" s="95" t="s">
        <v>568</v>
      </c>
      <c r="F268" s="96" t="s">
        <v>569</v>
      </c>
      <c r="G268" s="97" t="s">
        <v>113</v>
      </c>
      <c r="H268" s="98">
        <v>2</v>
      </c>
      <c r="I268" s="98"/>
      <c r="J268" s="98">
        <f t="shared" si="127"/>
        <v>0</v>
      </c>
      <c r="K268" s="99"/>
      <c r="L268" s="100"/>
      <c r="M268" s="101" t="s">
        <v>9</v>
      </c>
      <c r="N268" s="102" t="s">
        <v>28</v>
      </c>
      <c r="O268" s="89">
        <v>0</v>
      </c>
      <c r="P268" s="89">
        <f t="shared" si="128"/>
        <v>0</v>
      </c>
      <c r="Q268" s="89">
        <v>1.3999999999999999E-4</v>
      </c>
      <c r="R268" s="89">
        <f t="shared" si="129"/>
        <v>2.7999999999999998E-4</v>
      </c>
      <c r="S268" s="89">
        <v>0</v>
      </c>
      <c r="T268" s="90">
        <f t="shared" si="130"/>
        <v>0</v>
      </c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91" t="s">
        <v>346</v>
      </c>
      <c r="AS268" s="10"/>
      <c r="AT268" s="91" t="s">
        <v>198</v>
      </c>
      <c r="AU268" s="91" t="s">
        <v>92</v>
      </c>
      <c r="AV268" s="10"/>
      <c r="AW268" s="10"/>
      <c r="AX268" s="10"/>
      <c r="AY268" s="3" t="s">
        <v>84</v>
      </c>
      <c r="AZ268" s="10"/>
      <c r="BA268" s="10"/>
      <c r="BB268" s="10"/>
      <c r="BC268" s="10"/>
      <c r="BD268" s="10"/>
      <c r="BE268" s="92">
        <f t="shared" si="131"/>
        <v>0</v>
      </c>
      <c r="BF268" s="92">
        <f t="shared" si="132"/>
        <v>0</v>
      </c>
      <c r="BG268" s="92">
        <f t="shared" si="133"/>
        <v>0</v>
      </c>
      <c r="BH268" s="92">
        <f t="shared" si="134"/>
        <v>0</v>
      </c>
      <c r="BI268" s="92">
        <f t="shared" si="135"/>
        <v>0</v>
      </c>
      <c r="BJ268" s="3" t="s">
        <v>92</v>
      </c>
      <c r="BK268" s="93">
        <f t="shared" si="136"/>
        <v>0</v>
      </c>
      <c r="BL268" s="3" t="s">
        <v>346</v>
      </c>
      <c r="BM268" s="91" t="s">
        <v>570</v>
      </c>
    </row>
    <row r="269" spans="1:65" ht="16.5" customHeight="1">
      <c r="A269" s="10"/>
      <c r="B269" s="11"/>
      <c r="C269" s="81" t="s">
        <v>571</v>
      </c>
      <c r="D269" s="81" t="s">
        <v>87</v>
      </c>
      <c r="E269" s="82" t="s">
        <v>572</v>
      </c>
      <c r="F269" s="83" t="s">
        <v>573</v>
      </c>
      <c r="G269" s="84" t="s">
        <v>113</v>
      </c>
      <c r="H269" s="85">
        <v>250</v>
      </c>
      <c r="I269" s="85"/>
      <c r="J269" s="85">
        <f t="shared" si="127"/>
        <v>0</v>
      </c>
      <c r="K269" s="86"/>
      <c r="L269" s="11"/>
      <c r="M269" s="87" t="s">
        <v>9</v>
      </c>
      <c r="N269" s="88" t="s">
        <v>28</v>
      </c>
      <c r="O269" s="89">
        <v>5.3999999999999999E-2</v>
      </c>
      <c r="P269" s="89">
        <f t="shared" si="128"/>
        <v>13.5</v>
      </c>
      <c r="Q269" s="89">
        <v>0</v>
      </c>
      <c r="R269" s="89">
        <f t="shared" si="129"/>
        <v>0</v>
      </c>
      <c r="S269" s="89">
        <v>0</v>
      </c>
      <c r="T269" s="90">
        <f t="shared" si="130"/>
        <v>0</v>
      </c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91" t="s">
        <v>341</v>
      </c>
      <c r="AS269" s="10"/>
      <c r="AT269" s="91" t="s">
        <v>87</v>
      </c>
      <c r="AU269" s="91" t="s">
        <v>92</v>
      </c>
      <c r="AV269" s="10"/>
      <c r="AW269" s="10"/>
      <c r="AX269" s="10"/>
      <c r="AY269" s="3" t="s">
        <v>84</v>
      </c>
      <c r="AZ269" s="10"/>
      <c r="BA269" s="10"/>
      <c r="BB269" s="10"/>
      <c r="BC269" s="10"/>
      <c r="BD269" s="10"/>
      <c r="BE269" s="92">
        <f t="shared" si="131"/>
        <v>0</v>
      </c>
      <c r="BF269" s="92">
        <f t="shared" si="132"/>
        <v>0</v>
      </c>
      <c r="BG269" s="92">
        <f t="shared" si="133"/>
        <v>0</v>
      </c>
      <c r="BH269" s="92">
        <f t="shared" si="134"/>
        <v>0</v>
      </c>
      <c r="BI269" s="92">
        <f t="shared" si="135"/>
        <v>0</v>
      </c>
      <c r="BJ269" s="3" t="s">
        <v>92</v>
      </c>
      <c r="BK269" s="93">
        <f t="shared" si="136"/>
        <v>0</v>
      </c>
      <c r="BL269" s="3" t="s">
        <v>341</v>
      </c>
      <c r="BM269" s="91" t="s">
        <v>574</v>
      </c>
    </row>
    <row r="270" spans="1:65" ht="16.5" customHeight="1">
      <c r="A270" s="10"/>
      <c r="B270" s="11"/>
      <c r="C270" s="94" t="s">
        <v>575</v>
      </c>
      <c r="D270" s="94" t="s">
        <v>198</v>
      </c>
      <c r="E270" s="95" t="s">
        <v>576</v>
      </c>
      <c r="F270" s="96" t="s">
        <v>577</v>
      </c>
      <c r="G270" s="97" t="s">
        <v>113</v>
      </c>
      <c r="H270" s="98">
        <v>250</v>
      </c>
      <c r="I270" s="98"/>
      <c r="J270" s="98">
        <f t="shared" si="127"/>
        <v>0</v>
      </c>
      <c r="K270" s="99"/>
      <c r="L270" s="100"/>
      <c r="M270" s="101" t="s">
        <v>9</v>
      </c>
      <c r="N270" s="102" t="s">
        <v>28</v>
      </c>
      <c r="O270" s="89">
        <v>0</v>
      </c>
      <c r="P270" s="89">
        <f t="shared" si="128"/>
        <v>0</v>
      </c>
      <c r="Q270" s="89">
        <v>1.9000000000000001E-4</v>
      </c>
      <c r="R270" s="89">
        <f t="shared" si="129"/>
        <v>4.7500000000000001E-2</v>
      </c>
      <c r="S270" s="89">
        <v>0</v>
      </c>
      <c r="T270" s="90">
        <f t="shared" si="130"/>
        <v>0</v>
      </c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91" t="s">
        <v>346</v>
      </c>
      <c r="AS270" s="10"/>
      <c r="AT270" s="91" t="s">
        <v>198</v>
      </c>
      <c r="AU270" s="91" t="s">
        <v>92</v>
      </c>
      <c r="AV270" s="10"/>
      <c r="AW270" s="10"/>
      <c r="AX270" s="10"/>
      <c r="AY270" s="3" t="s">
        <v>84</v>
      </c>
      <c r="AZ270" s="10"/>
      <c r="BA270" s="10"/>
      <c r="BB270" s="10"/>
      <c r="BC270" s="10"/>
      <c r="BD270" s="10"/>
      <c r="BE270" s="92">
        <f t="shared" si="131"/>
        <v>0</v>
      </c>
      <c r="BF270" s="92">
        <f t="shared" si="132"/>
        <v>0</v>
      </c>
      <c r="BG270" s="92">
        <f t="shared" si="133"/>
        <v>0</v>
      </c>
      <c r="BH270" s="92">
        <f t="shared" si="134"/>
        <v>0</v>
      </c>
      <c r="BI270" s="92">
        <f t="shared" si="135"/>
        <v>0</v>
      </c>
      <c r="BJ270" s="3" t="s">
        <v>92</v>
      </c>
      <c r="BK270" s="93">
        <f t="shared" si="136"/>
        <v>0</v>
      </c>
      <c r="BL270" s="3" t="s">
        <v>346</v>
      </c>
      <c r="BM270" s="91" t="s">
        <v>578</v>
      </c>
    </row>
    <row r="271" spans="1:65" ht="16.5" customHeight="1">
      <c r="A271" s="10"/>
      <c r="B271" s="11"/>
      <c r="C271" s="81" t="s">
        <v>579</v>
      </c>
      <c r="D271" s="81" t="s">
        <v>87</v>
      </c>
      <c r="E271" s="82" t="s">
        <v>580</v>
      </c>
      <c r="F271" s="83" t="s">
        <v>581</v>
      </c>
      <c r="G271" s="84" t="s">
        <v>113</v>
      </c>
      <c r="H271" s="85">
        <v>11</v>
      </c>
      <c r="I271" s="85"/>
      <c r="J271" s="85">
        <f t="shared" si="127"/>
        <v>0</v>
      </c>
      <c r="K271" s="86"/>
      <c r="L271" s="11"/>
      <c r="M271" s="87" t="s">
        <v>9</v>
      </c>
      <c r="N271" s="88" t="s">
        <v>28</v>
      </c>
      <c r="O271" s="89">
        <v>3.6999999999999998E-2</v>
      </c>
      <c r="P271" s="89">
        <f t="shared" si="128"/>
        <v>0.40699999999999997</v>
      </c>
      <c r="Q271" s="89">
        <v>0</v>
      </c>
      <c r="R271" s="89">
        <f t="shared" si="129"/>
        <v>0</v>
      </c>
      <c r="S271" s="89">
        <v>0</v>
      </c>
      <c r="T271" s="90">
        <f t="shared" si="130"/>
        <v>0</v>
      </c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91" t="s">
        <v>341</v>
      </c>
      <c r="AS271" s="10"/>
      <c r="AT271" s="91" t="s">
        <v>87</v>
      </c>
      <c r="AU271" s="91" t="s">
        <v>92</v>
      </c>
      <c r="AV271" s="10"/>
      <c r="AW271" s="10"/>
      <c r="AX271" s="10"/>
      <c r="AY271" s="3" t="s">
        <v>84</v>
      </c>
      <c r="AZ271" s="10"/>
      <c r="BA271" s="10"/>
      <c r="BB271" s="10"/>
      <c r="BC271" s="10"/>
      <c r="BD271" s="10"/>
      <c r="BE271" s="92">
        <f t="shared" si="131"/>
        <v>0</v>
      </c>
      <c r="BF271" s="92">
        <f t="shared" si="132"/>
        <v>0</v>
      </c>
      <c r="BG271" s="92">
        <f t="shared" si="133"/>
        <v>0</v>
      </c>
      <c r="BH271" s="92">
        <f t="shared" si="134"/>
        <v>0</v>
      </c>
      <c r="BI271" s="92">
        <f t="shared" si="135"/>
        <v>0</v>
      </c>
      <c r="BJ271" s="3" t="s">
        <v>92</v>
      </c>
      <c r="BK271" s="93">
        <f t="shared" si="136"/>
        <v>0</v>
      </c>
      <c r="BL271" s="3" t="s">
        <v>341</v>
      </c>
      <c r="BM271" s="91" t="s">
        <v>582</v>
      </c>
    </row>
    <row r="272" spans="1:65" ht="16.5" customHeight="1">
      <c r="A272" s="10"/>
      <c r="B272" s="11"/>
      <c r="C272" s="94" t="s">
        <v>583</v>
      </c>
      <c r="D272" s="94" t="s">
        <v>198</v>
      </c>
      <c r="E272" s="95" t="s">
        <v>584</v>
      </c>
      <c r="F272" s="96" t="s">
        <v>585</v>
      </c>
      <c r="G272" s="97" t="s">
        <v>113</v>
      </c>
      <c r="H272" s="98">
        <v>11</v>
      </c>
      <c r="I272" s="98"/>
      <c r="J272" s="98">
        <f t="shared" si="127"/>
        <v>0</v>
      </c>
      <c r="K272" s="99"/>
      <c r="L272" s="100"/>
      <c r="M272" s="101" t="s">
        <v>9</v>
      </c>
      <c r="N272" s="102" t="s">
        <v>28</v>
      </c>
      <c r="O272" s="89">
        <v>0</v>
      </c>
      <c r="P272" s="89">
        <f t="shared" si="128"/>
        <v>0</v>
      </c>
      <c r="Q272" s="89">
        <v>3.8000000000000002E-4</v>
      </c>
      <c r="R272" s="89">
        <f t="shared" si="129"/>
        <v>4.1800000000000006E-3</v>
      </c>
      <c r="S272" s="89">
        <v>0</v>
      </c>
      <c r="T272" s="90">
        <f t="shared" si="130"/>
        <v>0</v>
      </c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91" t="s">
        <v>346</v>
      </c>
      <c r="AS272" s="10"/>
      <c r="AT272" s="91" t="s">
        <v>198</v>
      </c>
      <c r="AU272" s="91" t="s">
        <v>92</v>
      </c>
      <c r="AV272" s="10"/>
      <c r="AW272" s="10"/>
      <c r="AX272" s="10"/>
      <c r="AY272" s="3" t="s">
        <v>84</v>
      </c>
      <c r="AZ272" s="10"/>
      <c r="BA272" s="10"/>
      <c r="BB272" s="10"/>
      <c r="BC272" s="10"/>
      <c r="BD272" s="10"/>
      <c r="BE272" s="92">
        <f t="shared" si="131"/>
        <v>0</v>
      </c>
      <c r="BF272" s="92">
        <f t="shared" si="132"/>
        <v>0</v>
      </c>
      <c r="BG272" s="92">
        <f t="shared" si="133"/>
        <v>0</v>
      </c>
      <c r="BH272" s="92">
        <f t="shared" si="134"/>
        <v>0</v>
      </c>
      <c r="BI272" s="92">
        <f t="shared" si="135"/>
        <v>0</v>
      </c>
      <c r="BJ272" s="3" t="s">
        <v>92</v>
      </c>
      <c r="BK272" s="93">
        <f t="shared" si="136"/>
        <v>0</v>
      </c>
      <c r="BL272" s="3" t="s">
        <v>346</v>
      </c>
      <c r="BM272" s="91" t="s">
        <v>586</v>
      </c>
    </row>
    <row r="273" spans="1:65" ht="16.5" customHeight="1">
      <c r="A273" s="10"/>
      <c r="B273" s="11"/>
      <c r="C273" s="81" t="s">
        <v>587</v>
      </c>
      <c r="D273" s="81" t="s">
        <v>87</v>
      </c>
      <c r="E273" s="82" t="s">
        <v>588</v>
      </c>
      <c r="F273" s="83" t="s">
        <v>589</v>
      </c>
      <c r="G273" s="84" t="s">
        <v>126</v>
      </c>
      <c r="H273" s="85">
        <v>1</v>
      </c>
      <c r="I273" s="85"/>
      <c r="J273" s="85">
        <f t="shared" si="127"/>
        <v>0</v>
      </c>
      <c r="K273" s="86"/>
      <c r="L273" s="11"/>
      <c r="M273" s="87" t="s">
        <v>9</v>
      </c>
      <c r="N273" s="88" t="s">
        <v>28</v>
      </c>
      <c r="O273" s="89">
        <v>0.44700000000000001</v>
      </c>
      <c r="P273" s="89">
        <f t="shared" si="128"/>
        <v>0.44700000000000001</v>
      </c>
      <c r="Q273" s="89">
        <v>0</v>
      </c>
      <c r="R273" s="89">
        <f t="shared" si="129"/>
        <v>0</v>
      </c>
      <c r="S273" s="89">
        <v>0</v>
      </c>
      <c r="T273" s="90">
        <f t="shared" si="130"/>
        <v>0</v>
      </c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91" t="s">
        <v>341</v>
      </c>
      <c r="AS273" s="10"/>
      <c r="AT273" s="91" t="s">
        <v>87</v>
      </c>
      <c r="AU273" s="91" t="s">
        <v>92</v>
      </c>
      <c r="AV273" s="10"/>
      <c r="AW273" s="10"/>
      <c r="AX273" s="10"/>
      <c r="AY273" s="3" t="s">
        <v>84</v>
      </c>
      <c r="AZ273" s="10"/>
      <c r="BA273" s="10"/>
      <c r="BB273" s="10"/>
      <c r="BC273" s="10"/>
      <c r="BD273" s="10"/>
      <c r="BE273" s="92">
        <f t="shared" si="131"/>
        <v>0</v>
      </c>
      <c r="BF273" s="92">
        <f t="shared" si="132"/>
        <v>0</v>
      </c>
      <c r="BG273" s="92">
        <f t="shared" si="133"/>
        <v>0</v>
      </c>
      <c r="BH273" s="92">
        <f t="shared" si="134"/>
        <v>0</v>
      </c>
      <c r="BI273" s="92">
        <f t="shared" si="135"/>
        <v>0</v>
      </c>
      <c r="BJ273" s="3" t="s">
        <v>92</v>
      </c>
      <c r="BK273" s="93">
        <f t="shared" si="136"/>
        <v>0</v>
      </c>
      <c r="BL273" s="3" t="s">
        <v>341</v>
      </c>
      <c r="BM273" s="91" t="s">
        <v>590</v>
      </c>
    </row>
    <row r="274" spans="1:65" ht="16.5" customHeight="1">
      <c r="A274" s="10"/>
      <c r="B274" s="11"/>
      <c r="C274" s="94" t="s">
        <v>591</v>
      </c>
      <c r="D274" s="94" t="s">
        <v>198</v>
      </c>
      <c r="E274" s="95" t="s">
        <v>592</v>
      </c>
      <c r="F274" s="96" t="s">
        <v>593</v>
      </c>
      <c r="G274" s="97" t="s">
        <v>126</v>
      </c>
      <c r="H274" s="98">
        <v>1</v>
      </c>
      <c r="I274" s="98"/>
      <c r="J274" s="98">
        <f t="shared" si="127"/>
        <v>0</v>
      </c>
      <c r="K274" s="99"/>
      <c r="L274" s="100"/>
      <c r="M274" s="101" t="s">
        <v>9</v>
      </c>
      <c r="N274" s="102" t="s">
        <v>28</v>
      </c>
      <c r="O274" s="89">
        <v>0</v>
      </c>
      <c r="P274" s="89">
        <f t="shared" si="128"/>
        <v>0</v>
      </c>
      <c r="Q274" s="89">
        <v>0</v>
      </c>
      <c r="R274" s="89">
        <f t="shared" si="129"/>
        <v>0</v>
      </c>
      <c r="S274" s="89">
        <v>0</v>
      </c>
      <c r="T274" s="90">
        <f t="shared" si="130"/>
        <v>0</v>
      </c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91" t="s">
        <v>346</v>
      </c>
      <c r="AS274" s="10"/>
      <c r="AT274" s="91" t="s">
        <v>198</v>
      </c>
      <c r="AU274" s="91" t="s">
        <v>92</v>
      </c>
      <c r="AV274" s="10"/>
      <c r="AW274" s="10"/>
      <c r="AX274" s="10"/>
      <c r="AY274" s="3" t="s">
        <v>84</v>
      </c>
      <c r="AZ274" s="10"/>
      <c r="BA274" s="10"/>
      <c r="BB274" s="10"/>
      <c r="BC274" s="10"/>
      <c r="BD274" s="10"/>
      <c r="BE274" s="92">
        <f t="shared" si="131"/>
        <v>0</v>
      </c>
      <c r="BF274" s="92">
        <f t="shared" si="132"/>
        <v>0</v>
      </c>
      <c r="BG274" s="92">
        <f t="shared" si="133"/>
        <v>0</v>
      </c>
      <c r="BH274" s="92">
        <f t="shared" si="134"/>
        <v>0</v>
      </c>
      <c r="BI274" s="92">
        <f t="shared" si="135"/>
        <v>0</v>
      </c>
      <c r="BJ274" s="3" t="s">
        <v>92</v>
      </c>
      <c r="BK274" s="93">
        <f t="shared" si="136"/>
        <v>0</v>
      </c>
      <c r="BL274" s="3" t="s">
        <v>346</v>
      </c>
      <c r="BM274" s="91" t="s">
        <v>594</v>
      </c>
    </row>
    <row r="275" spans="1:65" ht="22.5" customHeight="1">
      <c r="A275" s="69"/>
      <c r="B275" s="70"/>
      <c r="C275" s="69"/>
      <c r="D275" s="71" t="s">
        <v>80</v>
      </c>
      <c r="E275" s="79" t="s">
        <v>595</v>
      </c>
      <c r="F275" s="79" t="s">
        <v>596</v>
      </c>
      <c r="G275" s="69"/>
      <c r="H275" s="69"/>
      <c r="I275" s="69"/>
      <c r="J275" s="80">
        <f>BK275</f>
        <v>0</v>
      </c>
      <c r="K275" s="69"/>
      <c r="L275" s="70"/>
      <c r="M275" s="74"/>
      <c r="N275" s="69"/>
      <c r="O275" s="69"/>
      <c r="P275" s="75">
        <f>P276</f>
        <v>6.9000000000000006E-2</v>
      </c>
      <c r="Q275" s="69"/>
      <c r="R275" s="75">
        <f>R276</f>
        <v>0</v>
      </c>
      <c r="S275" s="69"/>
      <c r="T275" s="76">
        <f>T276</f>
        <v>0</v>
      </c>
      <c r="U275" s="69"/>
      <c r="V275" s="69"/>
      <c r="W275" s="69"/>
      <c r="X275" s="69"/>
      <c r="Y275" s="69"/>
      <c r="Z275" s="69"/>
      <c r="AA275" s="69"/>
      <c r="AB275" s="69"/>
      <c r="AC275" s="69"/>
      <c r="AD275" s="69"/>
      <c r="AE275" s="69"/>
      <c r="AF275" s="69"/>
      <c r="AG275" s="69"/>
      <c r="AH275" s="69"/>
      <c r="AI275" s="69"/>
      <c r="AJ275" s="69"/>
      <c r="AK275" s="69"/>
      <c r="AL275" s="69"/>
      <c r="AM275" s="69"/>
      <c r="AN275" s="69"/>
      <c r="AO275" s="69"/>
      <c r="AP275" s="69"/>
      <c r="AQ275" s="69"/>
      <c r="AR275" s="71" t="s">
        <v>85</v>
      </c>
      <c r="AS275" s="69"/>
      <c r="AT275" s="77" t="s">
        <v>80</v>
      </c>
      <c r="AU275" s="77" t="s">
        <v>83</v>
      </c>
      <c r="AV275" s="69"/>
      <c r="AW275" s="69"/>
      <c r="AX275" s="69"/>
      <c r="AY275" s="71" t="s">
        <v>84</v>
      </c>
      <c r="AZ275" s="69"/>
      <c r="BA275" s="69"/>
      <c r="BB275" s="69"/>
      <c r="BC275" s="69"/>
      <c r="BD275" s="69"/>
      <c r="BE275" s="69"/>
      <c r="BF275" s="69"/>
      <c r="BG275" s="69"/>
      <c r="BH275" s="69"/>
      <c r="BI275" s="69"/>
      <c r="BJ275" s="69"/>
      <c r="BK275" s="78">
        <f>BK276</f>
        <v>0</v>
      </c>
      <c r="BL275" s="69"/>
      <c r="BM275" s="69"/>
    </row>
    <row r="276" spans="1:65" ht="36" customHeight="1">
      <c r="A276" s="10"/>
      <c r="B276" s="11"/>
      <c r="C276" s="81" t="s">
        <v>597</v>
      </c>
      <c r="D276" s="81" t="s">
        <v>87</v>
      </c>
      <c r="E276" s="82" t="s">
        <v>598</v>
      </c>
      <c r="F276" s="83" t="s">
        <v>599</v>
      </c>
      <c r="G276" s="84" t="s">
        <v>600</v>
      </c>
      <c r="H276" s="85">
        <v>1</v>
      </c>
      <c r="I276" s="85"/>
      <c r="J276" s="85">
        <f>ROUND(I276*H276,3)</f>
        <v>0</v>
      </c>
      <c r="K276" s="86"/>
      <c r="L276" s="11"/>
      <c r="M276" s="87" t="s">
        <v>9</v>
      </c>
      <c r="N276" s="88" t="s">
        <v>28</v>
      </c>
      <c r="O276" s="89">
        <v>6.9000000000000006E-2</v>
      </c>
      <c r="P276" s="89">
        <f>O276*H276</f>
        <v>6.9000000000000006E-2</v>
      </c>
      <c r="Q276" s="89">
        <v>0</v>
      </c>
      <c r="R276" s="89">
        <f>Q276*H276</f>
        <v>0</v>
      </c>
      <c r="S276" s="89">
        <v>0</v>
      </c>
      <c r="T276" s="90">
        <f>S276*H276</f>
        <v>0</v>
      </c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91" t="s">
        <v>341</v>
      </c>
      <c r="AS276" s="10"/>
      <c r="AT276" s="91" t="s">
        <v>87</v>
      </c>
      <c r="AU276" s="91" t="s">
        <v>92</v>
      </c>
      <c r="AV276" s="10"/>
      <c r="AW276" s="10"/>
      <c r="AX276" s="10"/>
      <c r="AY276" s="3" t="s">
        <v>84</v>
      </c>
      <c r="AZ276" s="10"/>
      <c r="BA276" s="10"/>
      <c r="BB276" s="10"/>
      <c r="BC276" s="10"/>
      <c r="BD276" s="10"/>
      <c r="BE276" s="92">
        <f>IF(N276="základná",J276,0)</f>
        <v>0</v>
      </c>
      <c r="BF276" s="92">
        <f>IF(N276="znížená",J276,0)</f>
        <v>0</v>
      </c>
      <c r="BG276" s="92">
        <f>IF(N276="zákl. prenesená",J276,0)</f>
        <v>0</v>
      </c>
      <c r="BH276" s="92">
        <f>IF(N276="zníž. prenesená",J276,0)</f>
        <v>0</v>
      </c>
      <c r="BI276" s="92">
        <f>IF(N276="nulová",J276,0)</f>
        <v>0</v>
      </c>
      <c r="BJ276" s="3" t="s">
        <v>92</v>
      </c>
      <c r="BK276" s="93">
        <f>ROUND(I276*H276,3)</f>
        <v>0</v>
      </c>
      <c r="BL276" s="3" t="s">
        <v>341</v>
      </c>
      <c r="BM276" s="91" t="s">
        <v>601</v>
      </c>
    </row>
    <row r="277" spans="1:65" ht="25.5" customHeight="1">
      <c r="A277" s="69"/>
      <c r="B277" s="70"/>
      <c r="C277" s="69"/>
      <c r="D277" s="71" t="s">
        <v>80</v>
      </c>
      <c r="E277" s="72" t="s">
        <v>602</v>
      </c>
      <c r="F277" s="72" t="s">
        <v>603</v>
      </c>
      <c r="G277" s="69"/>
      <c r="H277" s="69"/>
      <c r="I277" s="69"/>
      <c r="J277" s="73">
        <f>BK277</f>
        <v>0</v>
      </c>
      <c r="K277" s="69"/>
      <c r="L277" s="70"/>
      <c r="M277" s="74"/>
      <c r="N277" s="69"/>
      <c r="O277" s="69"/>
      <c r="P277" s="75">
        <f>SUM(P278:P282)</f>
        <v>0</v>
      </c>
      <c r="Q277" s="69"/>
      <c r="R277" s="75">
        <f>SUM(R278:R282)</f>
        <v>0</v>
      </c>
      <c r="S277" s="69"/>
      <c r="T277" s="76">
        <f>SUM(T278:T282)</f>
        <v>0</v>
      </c>
      <c r="U277" s="69"/>
      <c r="V277" s="69"/>
      <c r="W277" s="69"/>
      <c r="X277" s="69"/>
      <c r="Y277" s="69"/>
      <c r="Z277" s="69"/>
      <c r="AA277" s="69"/>
      <c r="AB277" s="69"/>
      <c r="AC277" s="69"/>
      <c r="AD277" s="69"/>
      <c r="AE277" s="69"/>
      <c r="AF277" s="69"/>
      <c r="AG277" s="69"/>
      <c r="AH277" s="69"/>
      <c r="AI277" s="69"/>
      <c r="AJ277" s="69"/>
      <c r="AK277" s="69"/>
      <c r="AL277" s="69"/>
      <c r="AM277" s="69"/>
      <c r="AN277" s="69"/>
      <c r="AO277" s="69"/>
      <c r="AP277" s="69"/>
      <c r="AQ277" s="69"/>
      <c r="AR277" s="71" t="s">
        <v>604</v>
      </c>
      <c r="AS277" s="69"/>
      <c r="AT277" s="77" t="s">
        <v>80</v>
      </c>
      <c r="AU277" s="77" t="s">
        <v>2</v>
      </c>
      <c r="AV277" s="69"/>
      <c r="AW277" s="69"/>
      <c r="AX277" s="69"/>
      <c r="AY277" s="71" t="s">
        <v>84</v>
      </c>
      <c r="AZ277" s="69"/>
      <c r="BA277" s="69"/>
      <c r="BB277" s="69"/>
      <c r="BC277" s="69"/>
      <c r="BD277" s="69"/>
      <c r="BE277" s="69"/>
      <c r="BF277" s="69"/>
      <c r="BG277" s="69"/>
      <c r="BH277" s="69"/>
      <c r="BI277" s="69"/>
      <c r="BJ277" s="69"/>
      <c r="BK277" s="78">
        <f>SUM(BK278:BK282)</f>
        <v>0</v>
      </c>
      <c r="BL277" s="69"/>
      <c r="BM277" s="69"/>
    </row>
    <row r="278" spans="1:65" ht="16.5" customHeight="1">
      <c r="A278" s="10"/>
      <c r="B278" s="11"/>
      <c r="C278" s="81" t="s">
        <v>605</v>
      </c>
      <c r="D278" s="81" t="s">
        <v>87</v>
      </c>
      <c r="E278" s="82" t="s">
        <v>606</v>
      </c>
      <c r="F278" s="83" t="s">
        <v>607</v>
      </c>
      <c r="G278" s="84" t="s">
        <v>608</v>
      </c>
      <c r="H278" s="85">
        <v>10.095000000000001</v>
      </c>
      <c r="I278" s="85"/>
      <c r="J278" s="85">
        <f t="shared" ref="J278:J282" si="137">ROUND(I278*H278,3)</f>
        <v>0</v>
      </c>
      <c r="K278" s="86"/>
      <c r="L278" s="11"/>
      <c r="M278" s="87" t="s">
        <v>9</v>
      </c>
      <c r="N278" s="88" t="s">
        <v>28</v>
      </c>
      <c r="O278" s="89">
        <v>0</v>
      </c>
      <c r="P278" s="89">
        <f t="shared" ref="P278:P282" si="138">O278*H278</f>
        <v>0</v>
      </c>
      <c r="Q278" s="89">
        <v>0</v>
      </c>
      <c r="R278" s="89">
        <f t="shared" ref="R278:R282" si="139">Q278*H278</f>
        <v>0</v>
      </c>
      <c r="S278" s="89">
        <v>0</v>
      </c>
      <c r="T278" s="90">
        <f t="shared" ref="T278:T282" si="140">S278*H278</f>
        <v>0</v>
      </c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91" t="s">
        <v>609</v>
      </c>
      <c r="AS278" s="10"/>
      <c r="AT278" s="91" t="s">
        <v>87</v>
      </c>
      <c r="AU278" s="91" t="s">
        <v>83</v>
      </c>
      <c r="AV278" s="10"/>
      <c r="AW278" s="10"/>
      <c r="AX278" s="10"/>
      <c r="AY278" s="3" t="s">
        <v>84</v>
      </c>
      <c r="AZ278" s="10"/>
      <c r="BA278" s="10"/>
      <c r="BB278" s="10"/>
      <c r="BC278" s="10"/>
      <c r="BD278" s="10"/>
      <c r="BE278" s="92">
        <f t="shared" ref="BE278:BE282" si="141">IF(N278="základná",J278,0)</f>
        <v>0</v>
      </c>
      <c r="BF278" s="92">
        <f t="shared" ref="BF278:BF282" si="142">IF(N278="znížená",J278,0)</f>
        <v>0</v>
      </c>
      <c r="BG278" s="92">
        <f t="shared" ref="BG278:BG282" si="143">IF(N278="zákl. prenesená",J278,0)</f>
        <v>0</v>
      </c>
      <c r="BH278" s="92">
        <f t="shared" ref="BH278:BH282" si="144">IF(N278="zníž. prenesená",J278,0)</f>
        <v>0</v>
      </c>
      <c r="BI278" s="92">
        <f t="shared" ref="BI278:BI282" si="145">IF(N278="nulová",J278,0)</f>
        <v>0</v>
      </c>
      <c r="BJ278" s="3" t="s">
        <v>92</v>
      </c>
      <c r="BK278" s="93">
        <f t="shared" ref="BK278:BK282" si="146">ROUND(I278*H278,3)</f>
        <v>0</v>
      </c>
      <c r="BL278" s="3" t="s">
        <v>609</v>
      </c>
      <c r="BM278" s="91" t="s">
        <v>610</v>
      </c>
    </row>
    <row r="279" spans="1:65" ht="16.5" customHeight="1">
      <c r="A279" s="10"/>
      <c r="B279" s="11"/>
      <c r="C279" s="81" t="s">
        <v>611</v>
      </c>
      <c r="D279" s="81" t="s">
        <v>87</v>
      </c>
      <c r="E279" s="82" t="s">
        <v>612</v>
      </c>
      <c r="F279" s="83" t="s">
        <v>613</v>
      </c>
      <c r="G279" s="84" t="s">
        <v>608</v>
      </c>
      <c r="H279" s="85">
        <v>9.9870000000000001</v>
      </c>
      <c r="I279" s="85"/>
      <c r="J279" s="85">
        <f t="shared" si="137"/>
        <v>0</v>
      </c>
      <c r="K279" s="86"/>
      <c r="L279" s="11"/>
      <c r="M279" s="87" t="s">
        <v>9</v>
      </c>
      <c r="N279" s="88" t="s">
        <v>28</v>
      </c>
      <c r="O279" s="89">
        <v>0</v>
      </c>
      <c r="P279" s="89">
        <f t="shared" si="138"/>
        <v>0</v>
      </c>
      <c r="Q279" s="89">
        <v>0</v>
      </c>
      <c r="R279" s="89">
        <f t="shared" si="139"/>
        <v>0</v>
      </c>
      <c r="S279" s="89">
        <v>0</v>
      </c>
      <c r="T279" s="90">
        <f t="shared" si="140"/>
        <v>0</v>
      </c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91" t="s">
        <v>609</v>
      </c>
      <c r="AS279" s="10"/>
      <c r="AT279" s="91" t="s">
        <v>87</v>
      </c>
      <c r="AU279" s="91" t="s">
        <v>83</v>
      </c>
      <c r="AV279" s="10"/>
      <c r="AW279" s="10"/>
      <c r="AX279" s="10"/>
      <c r="AY279" s="3" t="s">
        <v>84</v>
      </c>
      <c r="AZ279" s="10"/>
      <c r="BA279" s="10"/>
      <c r="BB279" s="10"/>
      <c r="BC279" s="10"/>
      <c r="BD279" s="10"/>
      <c r="BE279" s="92">
        <f t="shared" si="141"/>
        <v>0</v>
      </c>
      <c r="BF279" s="92">
        <f t="shared" si="142"/>
        <v>0</v>
      </c>
      <c r="BG279" s="92">
        <f t="shared" si="143"/>
        <v>0</v>
      </c>
      <c r="BH279" s="92">
        <f t="shared" si="144"/>
        <v>0</v>
      </c>
      <c r="BI279" s="92">
        <f t="shared" si="145"/>
        <v>0</v>
      </c>
      <c r="BJ279" s="3" t="s">
        <v>92</v>
      </c>
      <c r="BK279" s="93">
        <f t="shared" si="146"/>
        <v>0</v>
      </c>
      <c r="BL279" s="3" t="s">
        <v>609</v>
      </c>
      <c r="BM279" s="91" t="s">
        <v>614</v>
      </c>
    </row>
    <row r="280" spans="1:65" ht="16.5" customHeight="1">
      <c r="A280" s="10"/>
      <c r="B280" s="11"/>
      <c r="C280" s="81" t="s">
        <v>615</v>
      </c>
      <c r="D280" s="81" t="s">
        <v>87</v>
      </c>
      <c r="E280" s="82" t="s">
        <v>616</v>
      </c>
      <c r="F280" s="83" t="s">
        <v>617</v>
      </c>
      <c r="G280" s="84" t="s">
        <v>608</v>
      </c>
      <c r="H280" s="85">
        <v>3.9910000000000001</v>
      </c>
      <c r="I280" s="85"/>
      <c r="J280" s="85">
        <f t="shared" si="137"/>
        <v>0</v>
      </c>
      <c r="K280" s="86"/>
      <c r="L280" s="11"/>
      <c r="M280" s="87" t="s">
        <v>9</v>
      </c>
      <c r="N280" s="88" t="s">
        <v>28</v>
      </c>
      <c r="O280" s="89">
        <v>0</v>
      </c>
      <c r="P280" s="89">
        <f t="shared" si="138"/>
        <v>0</v>
      </c>
      <c r="Q280" s="89">
        <v>0</v>
      </c>
      <c r="R280" s="89">
        <f t="shared" si="139"/>
        <v>0</v>
      </c>
      <c r="S280" s="89">
        <v>0</v>
      </c>
      <c r="T280" s="90">
        <f t="shared" si="140"/>
        <v>0</v>
      </c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91" t="s">
        <v>609</v>
      </c>
      <c r="AS280" s="10"/>
      <c r="AT280" s="91" t="s">
        <v>87</v>
      </c>
      <c r="AU280" s="91" t="s">
        <v>83</v>
      </c>
      <c r="AV280" s="10"/>
      <c r="AW280" s="10"/>
      <c r="AX280" s="10"/>
      <c r="AY280" s="3" t="s">
        <v>84</v>
      </c>
      <c r="AZ280" s="10"/>
      <c r="BA280" s="10"/>
      <c r="BB280" s="10"/>
      <c r="BC280" s="10"/>
      <c r="BD280" s="10"/>
      <c r="BE280" s="92">
        <f t="shared" si="141"/>
        <v>0</v>
      </c>
      <c r="BF280" s="92">
        <f t="shared" si="142"/>
        <v>0</v>
      </c>
      <c r="BG280" s="92">
        <f t="shared" si="143"/>
        <v>0</v>
      </c>
      <c r="BH280" s="92">
        <f t="shared" si="144"/>
        <v>0</v>
      </c>
      <c r="BI280" s="92">
        <f t="shared" si="145"/>
        <v>0</v>
      </c>
      <c r="BJ280" s="3" t="s">
        <v>92</v>
      </c>
      <c r="BK280" s="93">
        <f t="shared" si="146"/>
        <v>0</v>
      </c>
      <c r="BL280" s="3" t="s">
        <v>609</v>
      </c>
      <c r="BM280" s="91" t="s">
        <v>618</v>
      </c>
    </row>
    <row r="281" spans="1:65" ht="16.5" customHeight="1">
      <c r="A281" s="10"/>
      <c r="B281" s="11"/>
      <c r="C281" s="81" t="s">
        <v>619</v>
      </c>
      <c r="D281" s="81" t="s">
        <v>87</v>
      </c>
      <c r="E281" s="82" t="s">
        <v>620</v>
      </c>
      <c r="F281" s="83" t="s">
        <v>621</v>
      </c>
      <c r="G281" s="84" t="s">
        <v>608</v>
      </c>
      <c r="H281" s="85">
        <v>20.082000000000001</v>
      </c>
      <c r="I281" s="85"/>
      <c r="J281" s="85">
        <f t="shared" si="137"/>
        <v>0</v>
      </c>
      <c r="K281" s="86"/>
      <c r="L281" s="11"/>
      <c r="M281" s="87" t="s">
        <v>9</v>
      </c>
      <c r="N281" s="88" t="s">
        <v>28</v>
      </c>
      <c r="O281" s="89">
        <v>0</v>
      </c>
      <c r="P281" s="89">
        <f t="shared" si="138"/>
        <v>0</v>
      </c>
      <c r="Q281" s="89">
        <v>0</v>
      </c>
      <c r="R281" s="89">
        <f t="shared" si="139"/>
        <v>0</v>
      </c>
      <c r="S281" s="89">
        <v>0</v>
      </c>
      <c r="T281" s="90">
        <f t="shared" si="140"/>
        <v>0</v>
      </c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91" t="s">
        <v>609</v>
      </c>
      <c r="AS281" s="10"/>
      <c r="AT281" s="91" t="s">
        <v>87</v>
      </c>
      <c r="AU281" s="91" t="s">
        <v>83</v>
      </c>
      <c r="AV281" s="10"/>
      <c r="AW281" s="10"/>
      <c r="AX281" s="10"/>
      <c r="AY281" s="3" t="s">
        <v>84</v>
      </c>
      <c r="AZ281" s="10"/>
      <c r="BA281" s="10"/>
      <c r="BB281" s="10"/>
      <c r="BC281" s="10"/>
      <c r="BD281" s="10"/>
      <c r="BE281" s="92">
        <f t="shared" si="141"/>
        <v>0</v>
      </c>
      <c r="BF281" s="92">
        <f t="shared" si="142"/>
        <v>0</v>
      </c>
      <c r="BG281" s="92">
        <f t="shared" si="143"/>
        <v>0</v>
      </c>
      <c r="BH281" s="92">
        <f t="shared" si="144"/>
        <v>0</v>
      </c>
      <c r="BI281" s="92">
        <f t="shared" si="145"/>
        <v>0</v>
      </c>
      <c r="BJ281" s="3" t="s">
        <v>92</v>
      </c>
      <c r="BK281" s="93">
        <f t="shared" si="146"/>
        <v>0</v>
      </c>
      <c r="BL281" s="3" t="s">
        <v>609</v>
      </c>
      <c r="BM281" s="91" t="s">
        <v>622</v>
      </c>
    </row>
    <row r="282" spans="1:65" ht="16.5" customHeight="1">
      <c r="A282" s="10"/>
      <c r="B282" s="11"/>
      <c r="C282" s="81" t="s">
        <v>623</v>
      </c>
      <c r="D282" s="81" t="s">
        <v>87</v>
      </c>
      <c r="E282" s="82" t="s">
        <v>624</v>
      </c>
      <c r="F282" s="83" t="s">
        <v>625</v>
      </c>
      <c r="G282" s="84" t="s">
        <v>126</v>
      </c>
      <c r="H282" s="85">
        <v>1</v>
      </c>
      <c r="I282" s="85"/>
      <c r="J282" s="85">
        <f t="shared" si="137"/>
        <v>0</v>
      </c>
      <c r="K282" s="86"/>
      <c r="L282" s="11"/>
      <c r="M282" s="111" t="s">
        <v>9</v>
      </c>
      <c r="N282" s="112" t="s">
        <v>28</v>
      </c>
      <c r="O282" s="113">
        <v>0</v>
      </c>
      <c r="P282" s="113">
        <f t="shared" si="138"/>
        <v>0</v>
      </c>
      <c r="Q282" s="113">
        <v>0</v>
      </c>
      <c r="R282" s="113">
        <f t="shared" si="139"/>
        <v>0</v>
      </c>
      <c r="S282" s="113">
        <v>0</v>
      </c>
      <c r="T282" s="114">
        <f t="shared" si="140"/>
        <v>0</v>
      </c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91" t="s">
        <v>609</v>
      </c>
      <c r="AS282" s="10"/>
      <c r="AT282" s="91" t="s">
        <v>87</v>
      </c>
      <c r="AU282" s="91" t="s">
        <v>83</v>
      </c>
      <c r="AV282" s="10"/>
      <c r="AW282" s="10"/>
      <c r="AX282" s="10"/>
      <c r="AY282" s="3" t="s">
        <v>84</v>
      </c>
      <c r="AZ282" s="10"/>
      <c r="BA282" s="10"/>
      <c r="BB282" s="10"/>
      <c r="BC282" s="10"/>
      <c r="BD282" s="10"/>
      <c r="BE282" s="92">
        <f t="shared" si="141"/>
        <v>0</v>
      </c>
      <c r="BF282" s="92">
        <f t="shared" si="142"/>
        <v>0</v>
      </c>
      <c r="BG282" s="92">
        <f t="shared" si="143"/>
        <v>0</v>
      </c>
      <c r="BH282" s="92">
        <f t="shared" si="144"/>
        <v>0</v>
      </c>
      <c r="BI282" s="92">
        <f t="shared" si="145"/>
        <v>0</v>
      </c>
      <c r="BJ282" s="3" t="s">
        <v>92</v>
      </c>
      <c r="BK282" s="93">
        <f t="shared" si="146"/>
        <v>0</v>
      </c>
      <c r="BL282" s="3" t="s">
        <v>609</v>
      </c>
      <c r="BM282" s="91" t="s">
        <v>626</v>
      </c>
    </row>
    <row r="283" spans="1:65" ht="6.75" customHeight="1">
      <c r="A283" s="10"/>
      <c r="B283" s="36"/>
      <c r="C283" s="37"/>
      <c r="D283" s="37"/>
      <c r="E283" s="37"/>
      <c r="F283" s="37"/>
      <c r="G283" s="37"/>
      <c r="H283" s="37"/>
      <c r="I283" s="37"/>
      <c r="J283" s="37"/>
      <c r="K283" s="37"/>
      <c r="L283" s="11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</row>
  </sheetData>
  <autoFilter ref="C134:K282"/>
  <mergeCells count="9">
    <mergeCell ref="E87:H87"/>
    <mergeCell ref="E125:H125"/>
    <mergeCell ref="E127:H127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76" fitToHeight="0" orientation="portrait" r:id="rId1"/>
  <headerFooter>
    <oddFooter>&amp;CStrana &amp;P 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Krycí list rozpočtu</vt:lpstr>
      <vt:lpstr>Výkaz-výmer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Frankovic</dc:creator>
  <cp:lastModifiedBy>Martin Frankovic</cp:lastModifiedBy>
  <cp:lastPrinted>2020-08-02T19:35:43Z</cp:lastPrinted>
  <dcterms:created xsi:type="dcterms:W3CDTF">2020-08-02T19:00:43Z</dcterms:created>
  <dcterms:modified xsi:type="dcterms:W3CDTF">2020-08-02T19:50:07Z</dcterms:modified>
</cp:coreProperties>
</file>